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Agenda and rules" sheetId="5" state="visible" r:id="rId5"/>
    <sheet xmlns:r="http://schemas.openxmlformats.org/officeDocument/2006/relationships" name="Stage defini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5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b val="1"/>
      <color rgb="000B0D10"/>
      <sz val="12"/>
    </font>
    <font>
      <name val="Calibri"/>
      <b val="1"/>
      <color rgb="00D71A0F"/>
      <sz val="11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11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6" fillId="5" borderId="1" applyAlignment="1" pivotButton="0" quotePrefix="0" xfId="0">
      <alignment vertical="top"/>
    </xf>
    <xf numFmtId="3" fontId="6" fillId="5" borderId="1" applyAlignment="1" pivotButton="0" quotePrefix="0" xfId="0">
      <alignment vertical="top"/>
    </xf>
    <xf numFmtId="165" fontId="6" fillId="5" borderId="1" applyAlignment="1" pivotButton="0" quotePrefix="0" xfId="0">
      <alignment vertical="top"/>
    </xf>
    <xf numFmtId="0" fontId="6" fillId="5" borderId="1" applyAlignment="1" pivotButton="0" quotePrefix="0" xfId="0">
      <alignment vertical="top" wrapText="1"/>
    </xf>
    <xf numFmtId="0" fontId="12" fillId="0" borderId="1" applyAlignment="1" pivotButton="0" quotePrefix="0" xfId="0">
      <alignment horizontal="center" vertical="top"/>
    </xf>
    <xf numFmtId="0" fontId="12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/>
    </xf>
    <xf numFmtId="3" fontId="0" fillId="4" borderId="1" applyAlignment="1" pivotButton="0" quotePrefix="0" xfId="0">
      <alignment vertical="top"/>
    </xf>
    <xf numFmtId="165" fontId="0" fillId="4" borderId="1" applyAlignment="1" pivotButton="0" quotePrefix="0" xfId="0">
      <alignment vertical="top"/>
    </xf>
    <xf numFmtId="0" fontId="0" fillId="4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left" vertical="top" wrapText="1"/>
    </xf>
    <xf numFmtId="3" fontId="5" fillId="0" borderId="1" pivotButton="0" quotePrefix="0" xfId="0"/>
    <xf numFmtId="0" fontId="5" fillId="0" borderId="1" pivotButton="0" quotePrefix="0" xfId="0"/>
    <xf numFmtId="3" fontId="13" fillId="0" borderId="1" pivotButton="0" quotePrefix="0" xfId="0"/>
    <xf numFmtId="0" fontId="14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top" wrapText="1"/>
    </xf>
    <xf numFmtId="0" fontId="1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Weekly Pipeline Review Template</t>
        </is>
      </c>
    </row>
    <row r="4" ht="34" customHeight="1">
      <c r="B4" s="3" t="inlineStr">
        <is>
          <t>A deal sheet that flags stale, slipping and unsupported deals for you, plus a 30-minute agenda and rules for an honest forecast.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Set your thresholds and stages on the Settings sheet. The defaults are sensible starting points, not rules.</t>
        </is>
      </c>
    </row>
    <row r="8" ht="32" customHeight="1">
      <c r="B8" s="5" t="inlineStr">
        <is>
          <t>2.  Add one deal per row on the Deals sheet. Delete the three grey example rows first.</t>
        </is>
      </c>
    </row>
    <row r="9" ht="32" customHeight="1">
      <c r="B9" s="5" t="inlineStr">
        <is>
          <t>3.  The Flags and Risk columns fill in by themselves. Review flagged deals first in your weekly meeting.</t>
        </is>
      </c>
    </row>
    <row r="10" ht="32" customHeight="1">
      <c r="B10" s="5" t="inlineStr">
        <is>
          <t>4.  Use the Agenda and rules sheet to run the meeting, and the Summary sheet for the team view.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20" customWidth="1" min="4" max="4"/>
    <col width="20" customWidth="1" min="5" max="5"/>
  </cols>
  <sheetData>
    <row r="1">
      <c r="A1" s="9" t="inlineStr">
        <is>
          <t>Settings</t>
        </is>
      </c>
    </row>
    <row r="3" ht="30" customHeight="1">
      <c r="A3" s="10" t="inlineStr">
        <is>
          <t>Threshold</t>
        </is>
      </c>
      <c r="B3" s="10" t="inlineStr">
        <is>
          <t>Value</t>
        </is>
      </c>
      <c r="D3" s="11" t="inlineStr">
        <is>
          <t>Stages</t>
        </is>
      </c>
      <c r="E3" s="11" t="inlineStr">
        <is>
          <t>Forecast category</t>
        </is>
      </c>
    </row>
    <row r="4">
      <c r="A4" s="12" t="inlineStr">
        <is>
          <t>Days without buyer contact before a deal is flagged</t>
        </is>
      </c>
      <c r="B4" s="13" t="n">
        <v>14</v>
      </c>
      <c r="D4" s="14" t="inlineStr">
        <is>
          <t>Qualify</t>
        </is>
      </c>
      <c r="E4" s="14" t="inlineStr">
        <is>
          <t>Commit</t>
        </is>
      </c>
    </row>
    <row r="5">
      <c r="A5" s="12" t="inlineStr">
        <is>
          <t>Close-date pushes before a deal is flagged</t>
        </is>
      </c>
      <c r="B5" s="13" t="n">
        <v>2</v>
      </c>
      <c r="D5" s="14" t="inlineStr">
        <is>
          <t>Discover</t>
        </is>
      </c>
      <c r="E5" s="14" t="inlineStr">
        <is>
          <t>Best case</t>
        </is>
      </c>
    </row>
    <row r="6">
      <c r="A6" s="12" t="inlineStr">
        <is>
          <t>Deal size treated as high value (for the zombie flag)</t>
        </is>
      </c>
      <c r="B6" s="13" t="n">
        <v>10000</v>
      </c>
      <c r="D6" s="14" t="inlineStr">
        <is>
          <t>Solution</t>
        </is>
      </c>
      <c r="E6" s="14" t="inlineStr">
        <is>
          <t>Pipeline</t>
        </is>
      </c>
    </row>
    <row r="7">
      <c r="A7" s="12" t="inlineStr">
        <is>
          <t>Days to close counted as "closing soon"</t>
        </is>
      </c>
      <c r="B7" s="13" t="n">
        <v>14</v>
      </c>
      <c r="D7" s="14" t="inlineStr">
        <is>
          <t>Proposal</t>
        </is>
      </c>
      <c r="E7" s="14" t="inlineStr">
        <is>
          <t>Omit</t>
        </is>
      </c>
    </row>
    <row r="8">
      <c r="D8" s="14" t="inlineStr">
        <is>
          <t>Negotiate</t>
        </is>
      </c>
    </row>
    <row r="9">
      <c r="D9" s="14" t="inlineStr">
        <is>
          <t>Closed won</t>
        </is>
      </c>
    </row>
    <row r="10">
      <c r="A10" s="15" t="inlineStr">
        <is>
          <t>Today</t>
        </is>
      </c>
      <c r="B10" s="16">
        <f>TODAY()</f>
        <v/>
      </c>
      <c r="D10" s="14" t="inlineStr">
        <is>
          <t>Closed lost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A5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1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34" customWidth="1" min="10" max="10"/>
    <col width="12" customWidth="1" min="11" max="11"/>
    <col width="12" customWidth="1" min="12" max="12"/>
    <col width="10" customWidth="1" min="13" max="13"/>
    <col width="11" customWidth="1" min="14" max="14"/>
    <col width="20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9" customWidth="1" min="24" max="24"/>
    <col width="10" customWidth="1" min="25" max="25"/>
    <col width="48" customWidth="1" min="26" max="26"/>
    <col width="8" customWidth="1" min="27" max="27"/>
  </cols>
  <sheetData>
    <row r="1">
      <c r="A1" s="17" t="inlineStr">
        <is>
          <t>MEDDPICC columns: mark each Known, Partial or Unknown. Honest unknowns are fine, hidden ones are not.</t>
        </is>
      </c>
    </row>
    <row r="2" ht="44" customHeight="1">
      <c r="A2" s="10" t="inlineStr">
        <is>
          <t>Deal</t>
        </is>
      </c>
      <c r="B2" s="10" t="inlineStr">
        <is>
          <t>Owner</t>
        </is>
      </c>
      <c r="C2" s="10" t="inlineStr">
        <is>
          <t>Stage</t>
        </is>
      </c>
      <c r="D2" s="10" t="inlineStr">
        <is>
          <t>Amount</t>
        </is>
      </c>
      <c r="E2" s="10" t="inlineStr">
        <is>
          <t>Forecast category</t>
        </is>
      </c>
      <c r="F2" s="10" t="inlineStr">
        <is>
          <t>Last week's category</t>
        </is>
      </c>
      <c r="G2" s="10" t="inlineStr">
        <is>
          <t>Close date</t>
        </is>
      </c>
      <c r="H2" s="10" t="inlineStr">
        <is>
          <t>Created</t>
        </is>
      </c>
      <c r="I2" s="10" t="inlineStr">
        <is>
          <t>Last buyer contact</t>
        </is>
      </c>
      <c r="J2" s="10" t="inlineStr">
        <is>
          <t>Next step</t>
        </is>
      </c>
      <c r="K2" s="10" t="inlineStr">
        <is>
          <t>Next step date</t>
        </is>
      </c>
      <c r="L2" s="10" t="inlineStr">
        <is>
          <t>Buyer agreed the next step?</t>
        </is>
      </c>
      <c r="M2" s="10" t="inlineStr">
        <is>
          <t>Close-date pushes</t>
        </is>
      </c>
      <c r="N2" s="10" t="inlineStr">
        <is>
          <t>Mutual action plan?</t>
        </is>
      </c>
      <c r="O2" s="10" t="inlineStr">
        <is>
          <t>Competition or alternative</t>
        </is>
      </c>
      <c r="P2" s="10" t="inlineStr">
        <is>
          <t>M Metrics</t>
        </is>
      </c>
      <c r="Q2" s="10" t="inlineStr">
        <is>
          <t>E Economic buyer</t>
        </is>
      </c>
      <c r="R2" s="10" t="inlineStr">
        <is>
          <t>D Decision criteria</t>
        </is>
      </c>
      <c r="S2" s="10" t="inlineStr">
        <is>
          <t>D Decision process</t>
        </is>
      </c>
      <c r="T2" s="10" t="inlineStr">
        <is>
          <t>P Paper process</t>
        </is>
      </c>
      <c r="U2" s="10" t="inlineStr">
        <is>
          <t>I Identified pain</t>
        </is>
      </c>
      <c r="V2" s="10" t="inlineStr">
        <is>
          <t>C Champion</t>
        </is>
      </c>
      <c r="W2" s="10" t="inlineStr">
        <is>
          <t>C Competition</t>
        </is>
      </c>
      <c r="X2" s="10" t="inlineStr">
        <is>
          <t>Deal age (days)</t>
        </is>
      </c>
      <c r="Y2" s="10" t="inlineStr">
        <is>
          <t>Days since contact</t>
        </is>
      </c>
      <c r="Z2" s="10" t="inlineStr">
        <is>
          <t>Flags</t>
        </is>
      </c>
      <c r="AA2" s="10" t="inlineStr">
        <is>
          <t>Risk score</t>
        </is>
      </c>
    </row>
    <row r="3">
      <c r="A3" s="18" t="inlineStr">
        <is>
          <t>Example: Acme Ltd (delete me)</t>
        </is>
      </c>
      <c r="B3" s="18" t="inlineStr">
        <is>
          <t>Sam</t>
        </is>
      </c>
      <c r="C3" s="18" t="inlineStr">
        <is>
          <t>Proposal</t>
        </is>
      </c>
      <c r="D3" s="19" t="n">
        <v>24000</v>
      </c>
      <c r="E3" s="18" t="inlineStr">
        <is>
          <t>Commit</t>
        </is>
      </c>
      <c r="F3" s="18" t="inlineStr">
        <is>
          <t>Best case</t>
        </is>
      </c>
      <c r="G3" s="20">
        <f>TODAY()+21</f>
        <v/>
      </c>
      <c r="H3" s="20">
        <f>TODAY()-60</f>
        <v/>
      </c>
      <c r="I3" s="20">
        <f>TODAY()-3</f>
        <v/>
      </c>
      <c r="J3" s="21" t="inlineStr">
        <is>
          <t>Send security answers</t>
        </is>
      </c>
      <c r="K3" s="20">
        <f>TODAY()+2</f>
        <v/>
      </c>
      <c r="L3" s="18" t="inlineStr">
        <is>
          <t>Y</t>
        </is>
      </c>
      <c r="M3" s="18" t="n">
        <v>1</v>
      </c>
      <c r="N3" s="18" t="inlineStr">
        <is>
          <t>Y</t>
        </is>
      </c>
      <c r="O3" s="21" t="inlineStr">
        <is>
          <t>Spreadsheet</t>
        </is>
      </c>
      <c r="P3" s="18" t="inlineStr">
        <is>
          <t>Known</t>
        </is>
      </c>
      <c r="Q3" s="18" t="inlineStr">
        <is>
          <t>Known</t>
        </is>
      </c>
      <c r="R3" s="18" t="inlineStr">
        <is>
          <t>Known</t>
        </is>
      </c>
      <c r="S3" s="18" t="inlineStr">
        <is>
          <t>Partial</t>
        </is>
      </c>
      <c r="T3" s="18" t="inlineStr">
        <is>
          <t>Unknown</t>
        </is>
      </c>
      <c r="U3" s="18" t="inlineStr">
        <is>
          <t>Known</t>
        </is>
      </c>
      <c r="V3" s="18" t="inlineStr">
        <is>
          <t>Known</t>
        </is>
      </c>
      <c r="W3" s="18" t="inlineStr">
        <is>
          <t>Partial</t>
        </is>
      </c>
      <c r="X3" s="22">
        <f>IF(H3="","",TODAY()-H3)</f>
        <v/>
      </c>
      <c r="Y3" s="22">
        <f>IF(I3="","",TODAY()-I3)</f>
        <v/>
      </c>
      <c r="Z3" s="23">
        <f>IF(A3="","",TRIM(IF(OR(C3="Closed won",C3="Closed lost"),"",IF(J3="","No next step. ","")&amp;IF(AND(K3&lt;&gt;"",K3&lt;TODAY()),"Next step overdue. ","")&amp;IF(AND(J3&lt;&gt;"",L3&lt;&gt;"Y"),"Buyer has not agreed the next step. ","")&amp;IF(AND(Y3&lt;&gt;"",Y3&gt;Settings!$B$4),"No buyer contact for "&amp;Y3&amp;" days. ","")&amp;IF(M3&gt;=Settings!$B$5,"Close date moved "&amp;M3&amp;" times. ","")&amp;IF(Q3="Unknown","Economic buyer unknown. ","")&amp;IF(V3="Unknown","Champion unknown. ","")&amp;IF(N3="N","No mutual action plan. ","")&amp;IF(AND(D3&gt;=Settings!$B$6,J3="",G3&lt;&gt;"",G3-TODAY()&lt;=Settings!$B$7),"ZOMBIE: high value, closing soon, no next step. ","")&amp;IF(AND(E3&lt;&gt;F3,F3&lt;&gt;""),"Forecast category changed since last week. ",""))))</f>
        <v/>
      </c>
      <c r="AA3" s="22">
        <f>IF(OR(A3="",C3="Closed won",C3="Closed lost"),"",IF(J3="",3,0)+IF(AND(K3&lt;&gt;"",K3&lt;TODAY()),2,0)+IF(AND(Y3&lt;&gt;"",Y3&gt;Settings!$B$4),2,0)+IF(M3&gt;=Settings!$B$5,2,0)+IF(Q3="Unknown",3,0)+IF(V3="Unknown",2,0)+IF(N3="N",1,0))</f>
        <v/>
      </c>
    </row>
    <row r="4">
      <c r="A4" s="18" t="inlineStr">
        <is>
          <t>Example: Northwind (delete me)</t>
        </is>
      </c>
      <c r="B4" s="18" t="inlineStr">
        <is>
          <t>Priya</t>
        </is>
      </c>
      <c r="C4" s="18" t="inlineStr">
        <is>
          <t>Negotiate</t>
        </is>
      </c>
      <c r="D4" s="19" t="n">
        <v>48000</v>
      </c>
      <c r="E4" s="18" t="inlineStr">
        <is>
          <t>Commit</t>
        </is>
      </c>
      <c r="F4" s="18" t="inlineStr">
        <is>
          <t>Commit</t>
        </is>
      </c>
      <c r="G4" s="20">
        <f>TODAY()+9</f>
        <v/>
      </c>
      <c r="H4" s="20">
        <f>TODAY()-110</f>
        <v/>
      </c>
      <c r="I4" s="20">
        <f>TODAY()-20</f>
        <v/>
      </c>
      <c r="J4" s="21" t="n"/>
      <c r="K4" s="20" t="n"/>
      <c r="L4" s="18" t="n"/>
      <c r="M4" s="18" t="n">
        <v>3</v>
      </c>
      <c r="N4" s="18" t="inlineStr">
        <is>
          <t>N</t>
        </is>
      </c>
      <c r="O4" s="21" t="inlineStr">
        <is>
          <t>Current vendor</t>
        </is>
      </c>
      <c r="P4" s="18" t="inlineStr">
        <is>
          <t>Known</t>
        </is>
      </c>
      <c r="Q4" s="18" t="inlineStr">
        <is>
          <t>Unknown</t>
        </is>
      </c>
      <c r="R4" s="18" t="inlineStr">
        <is>
          <t>Partial</t>
        </is>
      </c>
      <c r="S4" s="18" t="inlineStr">
        <is>
          <t>Partial</t>
        </is>
      </c>
      <c r="T4" s="18" t="inlineStr">
        <is>
          <t>Unknown</t>
        </is>
      </c>
      <c r="U4" s="18" t="inlineStr">
        <is>
          <t>Known</t>
        </is>
      </c>
      <c r="V4" s="18" t="inlineStr">
        <is>
          <t>Unknown</t>
        </is>
      </c>
      <c r="W4" s="18" t="inlineStr">
        <is>
          <t>Partial</t>
        </is>
      </c>
      <c r="X4" s="22">
        <f>IF(H4="","",TODAY()-H4)</f>
        <v/>
      </c>
      <c r="Y4" s="22">
        <f>IF(I4="","",TODAY()-I4)</f>
        <v/>
      </c>
      <c r="Z4" s="23">
        <f>IF(A4="","",TRIM(IF(OR(C4="Closed won",C4="Closed lost"),"",IF(J4="","No next step. ","")&amp;IF(AND(K4&lt;&gt;"",K4&lt;TODAY()),"Next step overdue. ","")&amp;IF(AND(J4&lt;&gt;"",L4&lt;&gt;"Y"),"Buyer has not agreed the next step. ","")&amp;IF(AND(Y4&lt;&gt;"",Y4&gt;Settings!$B$4),"No buyer contact for "&amp;Y4&amp;" days. ","")&amp;IF(M4&gt;=Settings!$B$5,"Close date moved "&amp;M4&amp;" times. ","")&amp;IF(Q4="Unknown","Economic buyer unknown. ","")&amp;IF(V4="Unknown","Champion unknown. ","")&amp;IF(N4="N","No mutual action plan. ","")&amp;IF(AND(D4&gt;=Settings!$B$6,J4="",G4&lt;&gt;"",G4-TODAY()&lt;=Settings!$B$7),"ZOMBIE: high value, closing soon, no next step. ","")&amp;IF(AND(E4&lt;&gt;F4,F4&lt;&gt;""),"Forecast category changed since last week. ",""))))</f>
        <v/>
      </c>
      <c r="AA4" s="22">
        <f>IF(OR(A4="",C4="Closed won",C4="Closed lost"),"",IF(J4="",3,0)+IF(AND(K4&lt;&gt;"",K4&lt;TODAY()),2,0)+IF(AND(Y4&lt;&gt;"",Y4&gt;Settings!$B$4),2,0)+IF(M4&gt;=Settings!$B$5,2,0)+IF(Q4="Unknown",3,0)+IF(V4="Unknown",2,0)+IF(N4="N",1,0))</f>
        <v/>
      </c>
    </row>
    <row r="5">
      <c r="A5" s="18" t="inlineStr">
        <is>
          <t>Example: Globex (delete me)</t>
        </is>
      </c>
      <c r="B5" s="18" t="inlineStr">
        <is>
          <t>Sam</t>
        </is>
      </c>
      <c r="C5" s="18" t="inlineStr">
        <is>
          <t>Discover</t>
        </is>
      </c>
      <c r="D5" s="19" t="n">
        <v>9000</v>
      </c>
      <c r="E5" s="18" t="inlineStr">
        <is>
          <t>Pipeline</t>
        </is>
      </c>
      <c r="F5" s="18" t="inlineStr">
        <is>
          <t>Pipeline</t>
        </is>
      </c>
      <c r="G5" s="20">
        <f>TODAY()+60</f>
        <v/>
      </c>
      <c r="H5" s="20">
        <f>TODAY()-12</f>
        <v/>
      </c>
      <c r="I5" s="20">
        <f>TODAY()-1</f>
        <v/>
      </c>
      <c r="J5" s="21" t="inlineStr">
        <is>
          <t>Book second call</t>
        </is>
      </c>
      <c r="K5" s="20">
        <f>TODAY()+5</f>
        <v/>
      </c>
      <c r="L5" s="18" t="inlineStr">
        <is>
          <t>Y</t>
        </is>
      </c>
      <c r="M5" s="18" t="n">
        <v>0</v>
      </c>
      <c r="N5" s="18" t="inlineStr">
        <is>
          <t>N</t>
        </is>
      </c>
      <c r="O5" s="21" t="inlineStr">
        <is>
          <t>In-house</t>
        </is>
      </c>
      <c r="P5" s="18" t="inlineStr">
        <is>
          <t>Partial</t>
        </is>
      </c>
      <c r="Q5" s="18" t="inlineStr">
        <is>
          <t>Unknown</t>
        </is>
      </c>
      <c r="R5" s="18" t="inlineStr">
        <is>
          <t>Unknown</t>
        </is>
      </c>
      <c r="S5" s="18" t="inlineStr">
        <is>
          <t>Unknown</t>
        </is>
      </c>
      <c r="T5" s="18" t="inlineStr">
        <is>
          <t>Unknown</t>
        </is>
      </c>
      <c r="U5" s="18" t="inlineStr">
        <is>
          <t>Partial</t>
        </is>
      </c>
      <c r="V5" s="18" t="inlineStr">
        <is>
          <t>Known</t>
        </is>
      </c>
      <c r="W5" s="18" t="inlineStr">
        <is>
          <t>Unknown</t>
        </is>
      </c>
      <c r="X5" s="22">
        <f>IF(H5="","",TODAY()-H5)</f>
        <v/>
      </c>
      <c r="Y5" s="22">
        <f>IF(I5="","",TODAY()-I5)</f>
        <v/>
      </c>
      <c r="Z5" s="23">
        <f>IF(A5="","",TRIM(IF(OR(C5="Closed won",C5="Closed lost"),"",IF(J5="","No next step. ","")&amp;IF(AND(K5&lt;&gt;"",K5&lt;TODAY()),"Next step overdue. ","")&amp;IF(AND(J5&lt;&gt;"",L5&lt;&gt;"Y"),"Buyer has not agreed the next step. ","")&amp;IF(AND(Y5&lt;&gt;"",Y5&gt;Settings!$B$4),"No buyer contact for "&amp;Y5&amp;" days. ","")&amp;IF(M5&gt;=Settings!$B$5,"Close date moved "&amp;M5&amp;" times. ","")&amp;IF(Q5="Unknown","Economic buyer unknown. ","")&amp;IF(V5="Unknown","Champion unknown. ","")&amp;IF(N5="N","No mutual action plan. ","")&amp;IF(AND(D5&gt;=Settings!$B$6,J5="",G5&lt;&gt;"",G5-TODAY()&lt;=Settings!$B$7),"ZOMBIE: high value, closing soon, no next step. ","")&amp;IF(AND(E5&lt;&gt;F5,F5&lt;&gt;""),"Forecast category changed since last week. ",""))))</f>
        <v/>
      </c>
      <c r="AA5" s="22">
        <f>IF(OR(A5="",C5="Closed won",C5="Closed lost"),"",IF(J5="",3,0)+IF(AND(K5&lt;&gt;"",K5&lt;TODAY()),2,0)+IF(AND(Y5&lt;&gt;"",Y5&gt;Settings!$B$4),2,0)+IF(M5&gt;=Settings!$B$5,2,0)+IF(Q5="Unknown",3,0)+IF(V5="Unknown",2,0)+IF(N5="N",1,0))</f>
        <v/>
      </c>
    </row>
    <row r="6">
      <c r="A6" s="24" t="n"/>
      <c r="B6" s="24" t="n"/>
      <c r="C6" s="24" t="n"/>
      <c r="D6" s="25" t="n"/>
      <c r="E6" s="24" t="n"/>
      <c r="F6" s="24" t="n"/>
      <c r="G6" s="26" t="n"/>
      <c r="H6" s="26" t="n"/>
      <c r="I6" s="26" t="n"/>
      <c r="J6" s="27" t="n"/>
      <c r="K6" s="26" t="n"/>
      <c r="L6" s="24" t="n"/>
      <c r="M6" s="24" t="n"/>
      <c r="N6" s="24" t="n"/>
      <c r="O6" s="27" t="n"/>
      <c r="P6" s="24" t="n"/>
      <c r="Q6" s="24" t="n"/>
      <c r="R6" s="24" t="n"/>
      <c r="S6" s="24" t="n"/>
      <c r="T6" s="24" t="n"/>
      <c r="U6" s="24" t="n"/>
      <c r="V6" s="24" t="n"/>
      <c r="W6" s="24" t="n"/>
      <c r="X6" s="22">
        <f>IF(H6="","",TODAY()-H6)</f>
        <v/>
      </c>
      <c r="Y6" s="22">
        <f>IF(I6="","",TODAY()-I6)</f>
        <v/>
      </c>
      <c r="Z6" s="23">
        <f>IF(A6="","",TRIM(IF(OR(C6="Closed won",C6="Closed lost"),"",IF(J6="","No next step. ","")&amp;IF(AND(K6&lt;&gt;"",K6&lt;TODAY()),"Next step overdue. ","")&amp;IF(AND(J6&lt;&gt;"",L6&lt;&gt;"Y"),"Buyer has not agreed the next step. ","")&amp;IF(AND(Y6&lt;&gt;"",Y6&gt;Settings!$B$4),"No buyer contact for "&amp;Y6&amp;" days. ","")&amp;IF(M6&gt;=Settings!$B$5,"Close date moved "&amp;M6&amp;" times. ","")&amp;IF(Q6="Unknown","Economic buyer unknown. ","")&amp;IF(V6="Unknown","Champion unknown. ","")&amp;IF(N6="N","No mutual action plan. ","")&amp;IF(AND(D6&gt;=Settings!$B$6,J6="",G6&lt;&gt;"",G6-TODAY()&lt;=Settings!$B$7),"ZOMBIE: high value, closing soon, no next step. ","")&amp;IF(AND(E6&lt;&gt;F6,F6&lt;&gt;""),"Forecast category changed since last week. ",""))))</f>
        <v/>
      </c>
      <c r="AA6" s="22">
        <f>IF(OR(A6="",C6="Closed won",C6="Closed lost"),"",IF(J6="",3,0)+IF(AND(K6&lt;&gt;"",K6&lt;TODAY()),2,0)+IF(AND(Y6&lt;&gt;"",Y6&gt;Settings!$B$4),2,0)+IF(M6&gt;=Settings!$B$5,2,0)+IF(Q6="Unknown",3,0)+IF(V6="Unknown",2,0)+IF(N6="N",1,0))</f>
        <v/>
      </c>
    </row>
    <row r="7">
      <c r="A7" s="24" t="n"/>
      <c r="B7" s="24" t="n"/>
      <c r="C7" s="24" t="n"/>
      <c r="D7" s="25" t="n"/>
      <c r="E7" s="24" t="n"/>
      <c r="F7" s="24" t="n"/>
      <c r="G7" s="26" t="n"/>
      <c r="H7" s="26" t="n"/>
      <c r="I7" s="26" t="n"/>
      <c r="J7" s="27" t="n"/>
      <c r="K7" s="26" t="n"/>
      <c r="L7" s="24" t="n"/>
      <c r="M7" s="24" t="n"/>
      <c r="N7" s="24" t="n"/>
      <c r="O7" s="27" t="n"/>
      <c r="P7" s="24" t="n"/>
      <c r="Q7" s="24" t="n"/>
      <c r="R7" s="24" t="n"/>
      <c r="S7" s="24" t="n"/>
      <c r="T7" s="24" t="n"/>
      <c r="U7" s="24" t="n"/>
      <c r="V7" s="24" t="n"/>
      <c r="W7" s="24" t="n"/>
      <c r="X7" s="22">
        <f>IF(H7="","",TODAY()-H7)</f>
        <v/>
      </c>
      <c r="Y7" s="22">
        <f>IF(I7="","",TODAY()-I7)</f>
        <v/>
      </c>
      <c r="Z7" s="23">
        <f>IF(A7="","",TRIM(IF(OR(C7="Closed won",C7="Closed lost"),"",IF(J7="","No next step. ","")&amp;IF(AND(K7&lt;&gt;"",K7&lt;TODAY()),"Next step overdue. ","")&amp;IF(AND(J7&lt;&gt;"",L7&lt;&gt;"Y"),"Buyer has not agreed the next step. ","")&amp;IF(AND(Y7&lt;&gt;"",Y7&gt;Settings!$B$4),"No buyer contact for "&amp;Y7&amp;" days. ","")&amp;IF(M7&gt;=Settings!$B$5,"Close date moved "&amp;M7&amp;" times. ","")&amp;IF(Q7="Unknown","Economic buyer unknown. ","")&amp;IF(V7="Unknown","Champion unknown. ","")&amp;IF(N7="N","No mutual action plan. ","")&amp;IF(AND(D7&gt;=Settings!$B$6,J7="",G7&lt;&gt;"",G7-TODAY()&lt;=Settings!$B$7),"ZOMBIE: high value, closing soon, no next step. ","")&amp;IF(AND(E7&lt;&gt;F7,F7&lt;&gt;""),"Forecast category changed since last week. ",""))))</f>
        <v/>
      </c>
      <c r="AA7" s="22">
        <f>IF(OR(A7="",C7="Closed won",C7="Closed lost"),"",IF(J7="",3,0)+IF(AND(K7&lt;&gt;"",K7&lt;TODAY()),2,0)+IF(AND(Y7&lt;&gt;"",Y7&gt;Settings!$B$4),2,0)+IF(M7&gt;=Settings!$B$5,2,0)+IF(Q7="Unknown",3,0)+IF(V7="Unknown",2,0)+IF(N7="N",1,0))</f>
        <v/>
      </c>
    </row>
    <row r="8">
      <c r="A8" s="24" t="n"/>
      <c r="B8" s="24" t="n"/>
      <c r="C8" s="24" t="n"/>
      <c r="D8" s="25" t="n"/>
      <c r="E8" s="24" t="n"/>
      <c r="F8" s="24" t="n"/>
      <c r="G8" s="26" t="n"/>
      <c r="H8" s="26" t="n"/>
      <c r="I8" s="26" t="n"/>
      <c r="J8" s="27" t="n"/>
      <c r="K8" s="26" t="n"/>
      <c r="L8" s="24" t="n"/>
      <c r="M8" s="24" t="n"/>
      <c r="N8" s="24" t="n"/>
      <c r="O8" s="27" t="n"/>
      <c r="P8" s="24" t="n"/>
      <c r="Q8" s="24" t="n"/>
      <c r="R8" s="24" t="n"/>
      <c r="S8" s="24" t="n"/>
      <c r="T8" s="24" t="n"/>
      <c r="U8" s="24" t="n"/>
      <c r="V8" s="24" t="n"/>
      <c r="W8" s="24" t="n"/>
      <c r="X8" s="22">
        <f>IF(H8="","",TODAY()-H8)</f>
        <v/>
      </c>
      <c r="Y8" s="22">
        <f>IF(I8="","",TODAY()-I8)</f>
        <v/>
      </c>
      <c r="Z8" s="23">
        <f>IF(A8="","",TRIM(IF(OR(C8="Closed won",C8="Closed lost"),"",IF(J8="","No next step. ","")&amp;IF(AND(K8&lt;&gt;"",K8&lt;TODAY()),"Next step overdue. ","")&amp;IF(AND(J8&lt;&gt;"",L8&lt;&gt;"Y"),"Buyer has not agreed the next step. ","")&amp;IF(AND(Y8&lt;&gt;"",Y8&gt;Settings!$B$4),"No buyer contact for "&amp;Y8&amp;" days. ","")&amp;IF(M8&gt;=Settings!$B$5,"Close date moved "&amp;M8&amp;" times. ","")&amp;IF(Q8="Unknown","Economic buyer unknown. ","")&amp;IF(V8="Unknown","Champion unknown. ","")&amp;IF(N8="N","No mutual action plan. ","")&amp;IF(AND(D8&gt;=Settings!$B$6,J8="",G8&lt;&gt;"",G8-TODAY()&lt;=Settings!$B$7),"ZOMBIE: high value, closing soon, no next step. ","")&amp;IF(AND(E8&lt;&gt;F8,F8&lt;&gt;""),"Forecast category changed since last week. ",""))))</f>
        <v/>
      </c>
      <c r="AA8" s="22">
        <f>IF(OR(A8="",C8="Closed won",C8="Closed lost"),"",IF(J8="",3,0)+IF(AND(K8&lt;&gt;"",K8&lt;TODAY()),2,0)+IF(AND(Y8&lt;&gt;"",Y8&gt;Settings!$B$4),2,0)+IF(M8&gt;=Settings!$B$5,2,0)+IF(Q8="Unknown",3,0)+IF(V8="Unknown",2,0)+IF(N8="N",1,0))</f>
        <v/>
      </c>
    </row>
    <row r="9">
      <c r="A9" s="24" t="n"/>
      <c r="B9" s="24" t="n"/>
      <c r="C9" s="24" t="n"/>
      <c r="D9" s="25" t="n"/>
      <c r="E9" s="24" t="n"/>
      <c r="F9" s="24" t="n"/>
      <c r="G9" s="26" t="n"/>
      <c r="H9" s="26" t="n"/>
      <c r="I9" s="26" t="n"/>
      <c r="J9" s="27" t="n"/>
      <c r="K9" s="26" t="n"/>
      <c r="L9" s="24" t="n"/>
      <c r="M9" s="24" t="n"/>
      <c r="N9" s="24" t="n"/>
      <c r="O9" s="27" t="n"/>
      <c r="P9" s="24" t="n"/>
      <c r="Q9" s="24" t="n"/>
      <c r="R9" s="24" t="n"/>
      <c r="S9" s="24" t="n"/>
      <c r="T9" s="24" t="n"/>
      <c r="U9" s="24" t="n"/>
      <c r="V9" s="24" t="n"/>
      <c r="W9" s="24" t="n"/>
      <c r="X9" s="22">
        <f>IF(H9="","",TODAY()-H9)</f>
        <v/>
      </c>
      <c r="Y9" s="22">
        <f>IF(I9="","",TODAY()-I9)</f>
        <v/>
      </c>
      <c r="Z9" s="23">
        <f>IF(A9="","",TRIM(IF(OR(C9="Closed won",C9="Closed lost"),"",IF(J9="","No next step. ","")&amp;IF(AND(K9&lt;&gt;"",K9&lt;TODAY()),"Next step overdue. ","")&amp;IF(AND(J9&lt;&gt;"",L9&lt;&gt;"Y"),"Buyer has not agreed the next step. ","")&amp;IF(AND(Y9&lt;&gt;"",Y9&gt;Settings!$B$4),"No buyer contact for "&amp;Y9&amp;" days. ","")&amp;IF(M9&gt;=Settings!$B$5,"Close date moved "&amp;M9&amp;" times. ","")&amp;IF(Q9="Unknown","Economic buyer unknown. ","")&amp;IF(V9="Unknown","Champion unknown. ","")&amp;IF(N9="N","No mutual action plan. ","")&amp;IF(AND(D9&gt;=Settings!$B$6,J9="",G9&lt;&gt;"",G9-TODAY()&lt;=Settings!$B$7),"ZOMBIE: high value, closing soon, no next step. ","")&amp;IF(AND(E9&lt;&gt;F9,F9&lt;&gt;""),"Forecast category changed since last week. ",""))))</f>
        <v/>
      </c>
      <c r="AA9" s="22">
        <f>IF(OR(A9="",C9="Closed won",C9="Closed lost"),"",IF(J9="",3,0)+IF(AND(K9&lt;&gt;"",K9&lt;TODAY()),2,0)+IF(AND(Y9&lt;&gt;"",Y9&gt;Settings!$B$4),2,0)+IF(M9&gt;=Settings!$B$5,2,0)+IF(Q9="Unknown",3,0)+IF(V9="Unknown",2,0)+IF(N9="N",1,0))</f>
        <v/>
      </c>
    </row>
    <row r="10">
      <c r="A10" s="24" t="n"/>
      <c r="B10" s="24" t="n"/>
      <c r="C10" s="24" t="n"/>
      <c r="D10" s="25" t="n"/>
      <c r="E10" s="24" t="n"/>
      <c r="F10" s="24" t="n"/>
      <c r="G10" s="26" t="n"/>
      <c r="H10" s="26" t="n"/>
      <c r="I10" s="26" t="n"/>
      <c r="J10" s="27" t="n"/>
      <c r="K10" s="26" t="n"/>
      <c r="L10" s="24" t="n"/>
      <c r="M10" s="24" t="n"/>
      <c r="N10" s="24" t="n"/>
      <c r="O10" s="27" t="n"/>
      <c r="P10" s="24" t="n"/>
      <c r="Q10" s="24" t="n"/>
      <c r="R10" s="24" t="n"/>
      <c r="S10" s="24" t="n"/>
      <c r="T10" s="24" t="n"/>
      <c r="U10" s="24" t="n"/>
      <c r="V10" s="24" t="n"/>
      <c r="W10" s="24" t="n"/>
      <c r="X10" s="22">
        <f>IF(H10="","",TODAY()-H10)</f>
        <v/>
      </c>
      <c r="Y10" s="22">
        <f>IF(I10="","",TODAY()-I10)</f>
        <v/>
      </c>
      <c r="Z10" s="23">
        <f>IF(A10="","",TRIM(IF(OR(C10="Closed won",C10="Closed lost"),"",IF(J10="","No next step. ","")&amp;IF(AND(K10&lt;&gt;"",K10&lt;TODAY()),"Next step overdue. ","")&amp;IF(AND(J10&lt;&gt;"",L10&lt;&gt;"Y"),"Buyer has not agreed the next step. ","")&amp;IF(AND(Y10&lt;&gt;"",Y10&gt;Settings!$B$4),"No buyer contact for "&amp;Y10&amp;" days. ","")&amp;IF(M10&gt;=Settings!$B$5,"Close date moved "&amp;M10&amp;" times. ","")&amp;IF(Q10="Unknown","Economic buyer unknown. ","")&amp;IF(V10="Unknown","Champion unknown. ","")&amp;IF(N10="N","No mutual action plan. ","")&amp;IF(AND(D10&gt;=Settings!$B$6,J10="",G10&lt;&gt;"",G10-TODAY()&lt;=Settings!$B$7),"ZOMBIE: high value, closing soon, no next step. ","")&amp;IF(AND(E10&lt;&gt;F10,F10&lt;&gt;""),"Forecast category changed since last week. ",""))))</f>
        <v/>
      </c>
      <c r="AA10" s="22">
        <f>IF(OR(A10="",C10="Closed won",C10="Closed lost"),"",IF(J10="",3,0)+IF(AND(K10&lt;&gt;"",K10&lt;TODAY()),2,0)+IF(AND(Y10&lt;&gt;"",Y10&gt;Settings!$B$4),2,0)+IF(M10&gt;=Settings!$B$5,2,0)+IF(Q10="Unknown",3,0)+IF(V10="Unknown",2,0)+IF(N10="N",1,0))</f>
        <v/>
      </c>
    </row>
    <row r="11">
      <c r="A11" s="24" t="n"/>
      <c r="B11" s="24" t="n"/>
      <c r="C11" s="24" t="n"/>
      <c r="D11" s="25" t="n"/>
      <c r="E11" s="24" t="n"/>
      <c r="F11" s="24" t="n"/>
      <c r="G11" s="26" t="n"/>
      <c r="H11" s="26" t="n"/>
      <c r="I11" s="26" t="n"/>
      <c r="J11" s="27" t="n"/>
      <c r="K11" s="26" t="n"/>
      <c r="L11" s="24" t="n"/>
      <c r="M11" s="24" t="n"/>
      <c r="N11" s="24" t="n"/>
      <c r="O11" s="27" t="n"/>
      <c r="P11" s="24" t="n"/>
      <c r="Q11" s="24" t="n"/>
      <c r="R11" s="24" t="n"/>
      <c r="S11" s="24" t="n"/>
      <c r="T11" s="24" t="n"/>
      <c r="U11" s="24" t="n"/>
      <c r="V11" s="24" t="n"/>
      <c r="W11" s="24" t="n"/>
      <c r="X11" s="22">
        <f>IF(H11="","",TODAY()-H11)</f>
        <v/>
      </c>
      <c r="Y11" s="22">
        <f>IF(I11="","",TODAY()-I11)</f>
        <v/>
      </c>
      <c r="Z11" s="23">
        <f>IF(A11="","",TRIM(IF(OR(C11="Closed won",C11="Closed lost"),"",IF(J11="","No next step. ","")&amp;IF(AND(K11&lt;&gt;"",K11&lt;TODAY()),"Next step overdue. ","")&amp;IF(AND(J11&lt;&gt;"",L11&lt;&gt;"Y"),"Buyer has not agreed the next step. ","")&amp;IF(AND(Y11&lt;&gt;"",Y11&gt;Settings!$B$4),"No buyer contact for "&amp;Y11&amp;" days. ","")&amp;IF(M11&gt;=Settings!$B$5,"Close date moved "&amp;M11&amp;" times. ","")&amp;IF(Q11="Unknown","Economic buyer unknown. ","")&amp;IF(V11="Unknown","Champion unknown. ","")&amp;IF(N11="N","No mutual action plan. ","")&amp;IF(AND(D11&gt;=Settings!$B$6,J11="",G11&lt;&gt;"",G11-TODAY()&lt;=Settings!$B$7),"ZOMBIE: high value, closing soon, no next step. ","")&amp;IF(AND(E11&lt;&gt;F11,F11&lt;&gt;""),"Forecast category changed since last week. ",""))))</f>
        <v/>
      </c>
      <c r="AA11" s="22">
        <f>IF(OR(A11="",C11="Closed won",C11="Closed lost"),"",IF(J11="",3,0)+IF(AND(K11&lt;&gt;"",K11&lt;TODAY()),2,0)+IF(AND(Y11&lt;&gt;"",Y11&gt;Settings!$B$4),2,0)+IF(M11&gt;=Settings!$B$5,2,0)+IF(Q11="Unknown",3,0)+IF(V11="Unknown",2,0)+IF(N11="N",1,0))</f>
        <v/>
      </c>
    </row>
    <row r="12">
      <c r="A12" s="24" t="n"/>
      <c r="B12" s="24" t="n"/>
      <c r="C12" s="24" t="n"/>
      <c r="D12" s="25" t="n"/>
      <c r="E12" s="24" t="n"/>
      <c r="F12" s="24" t="n"/>
      <c r="G12" s="26" t="n"/>
      <c r="H12" s="26" t="n"/>
      <c r="I12" s="26" t="n"/>
      <c r="J12" s="27" t="n"/>
      <c r="K12" s="26" t="n"/>
      <c r="L12" s="24" t="n"/>
      <c r="M12" s="24" t="n"/>
      <c r="N12" s="24" t="n"/>
      <c r="O12" s="27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2">
        <f>IF(H12="","",TODAY()-H12)</f>
        <v/>
      </c>
      <c r="Y12" s="22">
        <f>IF(I12="","",TODAY()-I12)</f>
        <v/>
      </c>
      <c r="Z12" s="23">
        <f>IF(A12="","",TRIM(IF(OR(C12="Closed won",C12="Closed lost"),"",IF(J12="","No next step. ","")&amp;IF(AND(K12&lt;&gt;"",K12&lt;TODAY()),"Next step overdue. ","")&amp;IF(AND(J12&lt;&gt;"",L12&lt;&gt;"Y"),"Buyer has not agreed the next step. ","")&amp;IF(AND(Y12&lt;&gt;"",Y12&gt;Settings!$B$4),"No buyer contact for "&amp;Y12&amp;" days. ","")&amp;IF(M12&gt;=Settings!$B$5,"Close date moved "&amp;M12&amp;" times. ","")&amp;IF(Q12="Unknown","Economic buyer unknown. ","")&amp;IF(V12="Unknown","Champion unknown. ","")&amp;IF(N12="N","No mutual action plan. ","")&amp;IF(AND(D12&gt;=Settings!$B$6,J12="",G12&lt;&gt;"",G12-TODAY()&lt;=Settings!$B$7),"ZOMBIE: high value, closing soon, no next step. ","")&amp;IF(AND(E12&lt;&gt;F12,F12&lt;&gt;""),"Forecast category changed since last week. ",""))))</f>
        <v/>
      </c>
      <c r="AA12" s="22">
        <f>IF(OR(A12="",C12="Closed won",C12="Closed lost"),"",IF(J12="",3,0)+IF(AND(K12&lt;&gt;"",K12&lt;TODAY()),2,0)+IF(AND(Y12&lt;&gt;"",Y12&gt;Settings!$B$4),2,0)+IF(M12&gt;=Settings!$B$5,2,0)+IF(Q12="Unknown",3,0)+IF(V12="Unknown",2,0)+IF(N12="N",1,0))</f>
        <v/>
      </c>
    </row>
    <row r="13">
      <c r="A13" s="24" t="n"/>
      <c r="B13" s="24" t="n"/>
      <c r="C13" s="24" t="n"/>
      <c r="D13" s="25" t="n"/>
      <c r="E13" s="24" t="n"/>
      <c r="F13" s="24" t="n"/>
      <c r="G13" s="26" t="n"/>
      <c r="H13" s="26" t="n"/>
      <c r="I13" s="26" t="n"/>
      <c r="J13" s="27" t="n"/>
      <c r="K13" s="26" t="n"/>
      <c r="L13" s="24" t="n"/>
      <c r="M13" s="24" t="n"/>
      <c r="N13" s="24" t="n"/>
      <c r="O13" s="27" t="n"/>
      <c r="P13" s="24" t="n"/>
      <c r="Q13" s="24" t="n"/>
      <c r="R13" s="24" t="n"/>
      <c r="S13" s="24" t="n"/>
      <c r="T13" s="24" t="n"/>
      <c r="U13" s="24" t="n"/>
      <c r="V13" s="24" t="n"/>
      <c r="W13" s="24" t="n"/>
      <c r="X13" s="22">
        <f>IF(H13="","",TODAY()-H13)</f>
        <v/>
      </c>
      <c r="Y13" s="22">
        <f>IF(I13="","",TODAY()-I13)</f>
        <v/>
      </c>
      <c r="Z13" s="23">
        <f>IF(A13="","",TRIM(IF(OR(C13="Closed won",C13="Closed lost"),"",IF(J13="","No next step. ","")&amp;IF(AND(K13&lt;&gt;"",K13&lt;TODAY()),"Next step overdue. ","")&amp;IF(AND(J13&lt;&gt;"",L13&lt;&gt;"Y"),"Buyer has not agreed the next step. ","")&amp;IF(AND(Y13&lt;&gt;"",Y13&gt;Settings!$B$4),"No buyer contact for "&amp;Y13&amp;" days. ","")&amp;IF(M13&gt;=Settings!$B$5,"Close date moved "&amp;M13&amp;" times. ","")&amp;IF(Q13="Unknown","Economic buyer unknown. ","")&amp;IF(V13="Unknown","Champion unknown. ","")&amp;IF(N13="N","No mutual action plan. ","")&amp;IF(AND(D13&gt;=Settings!$B$6,J13="",G13&lt;&gt;"",G13-TODAY()&lt;=Settings!$B$7),"ZOMBIE: high value, closing soon, no next step. ","")&amp;IF(AND(E13&lt;&gt;F13,F13&lt;&gt;""),"Forecast category changed since last week. ",""))))</f>
        <v/>
      </c>
      <c r="AA13" s="22">
        <f>IF(OR(A13="",C13="Closed won",C13="Closed lost"),"",IF(J13="",3,0)+IF(AND(K13&lt;&gt;"",K13&lt;TODAY()),2,0)+IF(AND(Y13&lt;&gt;"",Y13&gt;Settings!$B$4),2,0)+IF(M13&gt;=Settings!$B$5,2,0)+IF(Q13="Unknown",3,0)+IF(V13="Unknown",2,0)+IF(N13="N",1,0))</f>
        <v/>
      </c>
    </row>
    <row r="14">
      <c r="A14" s="24" t="n"/>
      <c r="B14" s="24" t="n"/>
      <c r="C14" s="24" t="n"/>
      <c r="D14" s="25" t="n"/>
      <c r="E14" s="24" t="n"/>
      <c r="F14" s="24" t="n"/>
      <c r="G14" s="26" t="n"/>
      <c r="H14" s="26" t="n"/>
      <c r="I14" s="26" t="n"/>
      <c r="J14" s="27" t="n"/>
      <c r="K14" s="26" t="n"/>
      <c r="L14" s="24" t="n"/>
      <c r="M14" s="24" t="n"/>
      <c r="N14" s="24" t="n"/>
      <c r="O14" s="27" t="n"/>
      <c r="P14" s="24" t="n"/>
      <c r="Q14" s="24" t="n"/>
      <c r="R14" s="24" t="n"/>
      <c r="S14" s="24" t="n"/>
      <c r="T14" s="24" t="n"/>
      <c r="U14" s="24" t="n"/>
      <c r="V14" s="24" t="n"/>
      <c r="W14" s="24" t="n"/>
      <c r="X14" s="22">
        <f>IF(H14="","",TODAY()-H14)</f>
        <v/>
      </c>
      <c r="Y14" s="22">
        <f>IF(I14="","",TODAY()-I14)</f>
        <v/>
      </c>
      <c r="Z14" s="23">
        <f>IF(A14="","",TRIM(IF(OR(C14="Closed won",C14="Closed lost"),"",IF(J14="","No next step. ","")&amp;IF(AND(K14&lt;&gt;"",K14&lt;TODAY()),"Next step overdue. ","")&amp;IF(AND(J14&lt;&gt;"",L14&lt;&gt;"Y"),"Buyer has not agreed the next step. ","")&amp;IF(AND(Y14&lt;&gt;"",Y14&gt;Settings!$B$4),"No buyer contact for "&amp;Y14&amp;" days. ","")&amp;IF(M14&gt;=Settings!$B$5,"Close date moved "&amp;M14&amp;" times. ","")&amp;IF(Q14="Unknown","Economic buyer unknown. ","")&amp;IF(V14="Unknown","Champion unknown. ","")&amp;IF(N14="N","No mutual action plan. ","")&amp;IF(AND(D14&gt;=Settings!$B$6,J14="",G14&lt;&gt;"",G14-TODAY()&lt;=Settings!$B$7),"ZOMBIE: high value, closing soon, no next step. ","")&amp;IF(AND(E14&lt;&gt;F14,F14&lt;&gt;""),"Forecast category changed since last week. ",""))))</f>
        <v/>
      </c>
      <c r="AA14" s="22">
        <f>IF(OR(A14="",C14="Closed won",C14="Closed lost"),"",IF(J14="",3,0)+IF(AND(K14&lt;&gt;"",K14&lt;TODAY()),2,0)+IF(AND(Y14&lt;&gt;"",Y14&gt;Settings!$B$4),2,0)+IF(M14&gt;=Settings!$B$5,2,0)+IF(Q14="Unknown",3,0)+IF(V14="Unknown",2,0)+IF(N14="N",1,0))</f>
        <v/>
      </c>
    </row>
    <row r="15">
      <c r="A15" s="24" t="n"/>
      <c r="B15" s="24" t="n"/>
      <c r="C15" s="24" t="n"/>
      <c r="D15" s="25" t="n"/>
      <c r="E15" s="24" t="n"/>
      <c r="F15" s="24" t="n"/>
      <c r="G15" s="26" t="n"/>
      <c r="H15" s="26" t="n"/>
      <c r="I15" s="26" t="n"/>
      <c r="J15" s="27" t="n"/>
      <c r="K15" s="26" t="n"/>
      <c r="L15" s="24" t="n"/>
      <c r="M15" s="24" t="n"/>
      <c r="N15" s="24" t="n"/>
      <c r="O15" s="27" t="n"/>
      <c r="P15" s="24" t="n"/>
      <c r="Q15" s="24" t="n"/>
      <c r="R15" s="24" t="n"/>
      <c r="S15" s="24" t="n"/>
      <c r="T15" s="24" t="n"/>
      <c r="U15" s="24" t="n"/>
      <c r="V15" s="24" t="n"/>
      <c r="W15" s="24" t="n"/>
      <c r="X15" s="22">
        <f>IF(H15="","",TODAY()-H15)</f>
        <v/>
      </c>
      <c r="Y15" s="22">
        <f>IF(I15="","",TODAY()-I15)</f>
        <v/>
      </c>
      <c r="Z15" s="23">
        <f>IF(A15="","",TRIM(IF(OR(C15="Closed won",C15="Closed lost"),"",IF(J15="","No next step. ","")&amp;IF(AND(K15&lt;&gt;"",K15&lt;TODAY()),"Next step overdue. ","")&amp;IF(AND(J15&lt;&gt;"",L15&lt;&gt;"Y"),"Buyer has not agreed the next step. ","")&amp;IF(AND(Y15&lt;&gt;"",Y15&gt;Settings!$B$4),"No buyer contact for "&amp;Y15&amp;" days. ","")&amp;IF(M15&gt;=Settings!$B$5,"Close date moved "&amp;M15&amp;" times. ","")&amp;IF(Q15="Unknown","Economic buyer unknown. ","")&amp;IF(V15="Unknown","Champion unknown. ","")&amp;IF(N15="N","No mutual action plan. ","")&amp;IF(AND(D15&gt;=Settings!$B$6,J15="",G15&lt;&gt;"",G15-TODAY()&lt;=Settings!$B$7),"ZOMBIE: high value, closing soon, no next step. ","")&amp;IF(AND(E15&lt;&gt;F15,F15&lt;&gt;""),"Forecast category changed since last week. ",""))))</f>
        <v/>
      </c>
      <c r="AA15" s="22">
        <f>IF(OR(A15="",C15="Closed won",C15="Closed lost"),"",IF(J15="",3,0)+IF(AND(K15&lt;&gt;"",K15&lt;TODAY()),2,0)+IF(AND(Y15&lt;&gt;"",Y15&gt;Settings!$B$4),2,0)+IF(M15&gt;=Settings!$B$5,2,0)+IF(Q15="Unknown",3,0)+IF(V15="Unknown",2,0)+IF(N15="N",1,0))</f>
        <v/>
      </c>
    </row>
    <row r="16">
      <c r="A16" s="24" t="n"/>
      <c r="B16" s="24" t="n"/>
      <c r="C16" s="24" t="n"/>
      <c r="D16" s="25" t="n"/>
      <c r="E16" s="24" t="n"/>
      <c r="F16" s="24" t="n"/>
      <c r="G16" s="26" t="n"/>
      <c r="H16" s="26" t="n"/>
      <c r="I16" s="26" t="n"/>
      <c r="J16" s="27" t="n"/>
      <c r="K16" s="26" t="n"/>
      <c r="L16" s="24" t="n"/>
      <c r="M16" s="24" t="n"/>
      <c r="N16" s="24" t="n"/>
      <c r="O16" s="27" t="n"/>
      <c r="P16" s="24" t="n"/>
      <c r="Q16" s="24" t="n"/>
      <c r="R16" s="24" t="n"/>
      <c r="S16" s="24" t="n"/>
      <c r="T16" s="24" t="n"/>
      <c r="U16" s="24" t="n"/>
      <c r="V16" s="24" t="n"/>
      <c r="W16" s="24" t="n"/>
      <c r="X16" s="22">
        <f>IF(H16="","",TODAY()-H16)</f>
        <v/>
      </c>
      <c r="Y16" s="22">
        <f>IF(I16="","",TODAY()-I16)</f>
        <v/>
      </c>
      <c r="Z16" s="23">
        <f>IF(A16="","",TRIM(IF(OR(C16="Closed won",C16="Closed lost"),"",IF(J16="","No next step. ","")&amp;IF(AND(K16&lt;&gt;"",K16&lt;TODAY()),"Next step overdue. ","")&amp;IF(AND(J16&lt;&gt;"",L16&lt;&gt;"Y"),"Buyer has not agreed the next step. ","")&amp;IF(AND(Y16&lt;&gt;"",Y16&gt;Settings!$B$4),"No buyer contact for "&amp;Y16&amp;" days. ","")&amp;IF(M16&gt;=Settings!$B$5,"Close date moved "&amp;M16&amp;" times. ","")&amp;IF(Q16="Unknown","Economic buyer unknown. ","")&amp;IF(V16="Unknown","Champion unknown. ","")&amp;IF(N16="N","No mutual action plan. ","")&amp;IF(AND(D16&gt;=Settings!$B$6,J16="",G16&lt;&gt;"",G16-TODAY()&lt;=Settings!$B$7),"ZOMBIE: high value, closing soon, no next step. ","")&amp;IF(AND(E16&lt;&gt;F16,F16&lt;&gt;""),"Forecast category changed since last week. ",""))))</f>
        <v/>
      </c>
      <c r="AA16" s="22">
        <f>IF(OR(A16="",C16="Closed won",C16="Closed lost"),"",IF(J16="",3,0)+IF(AND(K16&lt;&gt;"",K16&lt;TODAY()),2,0)+IF(AND(Y16&lt;&gt;"",Y16&gt;Settings!$B$4),2,0)+IF(M16&gt;=Settings!$B$5,2,0)+IF(Q16="Unknown",3,0)+IF(V16="Unknown",2,0)+IF(N16="N",1,0))</f>
        <v/>
      </c>
    </row>
    <row r="17">
      <c r="A17" s="24" t="n"/>
      <c r="B17" s="24" t="n"/>
      <c r="C17" s="24" t="n"/>
      <c r="D17" s="25" t="n"/>
      <c r="E17" s="24" t="n"/>
      <c r="F17" s="24" t="n"/>
      <c r="G17" s="26" t="n"/>
      <c r="H17" s="26" t="n"/>
      <c r="I17" s="26" t="n"/>
      <c r="J17" s="27" t="n"/>
      <c r="K17" s="26" t="n"/>
      <c r="L17" s="24" t="n"/>
      <c r="M17" s="24" t="n"/>
      <c r="N17" s="24" t="n"/>
      <c r="O17" s="27" t="n"/>
      <c r="P17" s="24" t="n"/>
      <c r="Q17" s="24" t="n"/>
      <c r="R17" s="24" t="n"/>
      <c r="S17" s="24" t="n"/>
      <c r="T17" s="24" t="n"/>
      <c r="U17" s="24" t="n"/>
      <c r="V17" s="24" t="n"/>
      <c r="W17" s="24" t="n"/>
      <c r="X17" s="22">
        <f>IF(H17="","",TODAY()-H17)</f>
        <v/>
      </c>
      <c r="Y17" s="22">
        <f>IF(I17="","",TODAY()-I17)</f>
        <v/>
      </c>
      <c r="Z17" s="23">
        <f>IF(A17="","",TRIM(IF(OR(C17="Closed won",C17="Closed lost"),"",IF(J17="","No next step. ","")&amp;IF(AND(K17&lt;&gt;"",K17&lt;TODAY()),"Next step overdue. ","")&amp;IF(AND(J17&lt;&gt;"",L17&lt;&gt;"Y"),"Buyer has not agreed the next step. ","")&amp;IF(AND(Y17&lt;&gt;"",Y17&gt;Settings!$B$4),"No buyer contact for "&amp;Y17&amp;" days. ","")&amp;IF(M17&gt;=Settings!$B$5,"Close date moved "&amp;M17&amp;" times. ","")&amp;IF(Q17="Unknown","Economic buyer unknown. ","")&amp;IF(V17="Unknown","Champion unknown. ","")&amp;IF(N17="N","No mutual action plan. ","")&amp;IF(AND(D17&gt;=Settings!$B$6,J17="",G17&lt;&gt;"",G17-TODAY()&lt;=Settings!$B$7),"ZOMBIE: high value, closing soon, no next step. ","")&amp;IF(AND(E17&lt;&gt;F17,F17&lt;&gt;""),"Forecast category changed since last week. ",""))))</f>
        <v/>
      </c>
      <c r="AA17" s="22">
        <f>IF(OR(A17="",C17="Closed won",C17="Closed lost"),"",IF(J17="",3,0)+IF(AND(K17&lt;&gt;"",K17&lt;TODAY()),2,0)+IF(AND(Y17&lt;&gt;"",Y17&gt;Settings!$B$4),2,0)+IF(M17&gt;=Settings!$B$5,2,0)+IF(Q17="Unknown",3,0)+IF(V17="Unknown",2,0)+IF(N17="N",1,0))</f>
        <v/>
      </c>
    </row>
    <row r="18">
      <c r="A18" s="24" t="n"/>
      <c r="B18" s="24" t="n"/>
      <c r="C18" s="24" t="n"/>
      <c r="D18" s="25" t="n"/>
      <c r="E18" s="24" t="n"/>
      <c r="F18" s="24" t="n"/>
      <c r="G18" s="26" t="n"/>
      <c r="H18" s="26" t="n"/>
      <c r="I18" s="26" t="n"/>
      <c r="J18" s="27" t="n"/>
      <c r="K18" s="26" t="n"/>
      <c r="L18" s="24" t="n"/>
      <c r="M18" s="24" t="n"/>
      <c r="N18" s="24" t="n"/>
      <c r="O18" s="27" t="n"/>
      <c r="P18" s="24" t="n"/>
      <c r="Q18" s="24" t="n"/>
      <c r="R18" s="24" t="n"/>
      <c r="S18" s="24" t="n"/>
      <c r="T18" s="24" t="n"/>
      <c r="U18" s="24" t="n"/>
      <c r="V18" s="24" t="n"/>
      <c r="W18" s="24" t="n"/>
      <c r="X18" s="22">
        <f>IF(H18="","",TODAY()-H18)</f>
        <v/>
      </c>
      <c r="Y18" s="22">
        <f>IF(I18="","",TODAY()-I18)</f>
        <v/>
      </c>
      <c r="Z18" s="23">
        <f>IF(A18="","",TRIM(IF(OR(C18="Closed won",C18="Closed lost"),"",IF(J18="","No next step. ","")&amp;IF(AND(K18&lt;&gt;"",K18&lt;TODAY()),"Next step overdue. ","")&amp;IF(AND(J18&lt;&gt;"",L18&lt;&gt;"Y"),"Buyer has not agreed the next step. ","")&amp;IF(AND(Y18&lt;&gt;"",Y18&gt;Settings!$B$4),"No buyer contact for "&amp;Y18&amp;" days. ","")&amp;IF(M18&gt;=Settings!$B$5,"Close date moved "&amp;M18&amp;" times. ","")&amp;IF(Q18="Unknown","Economic buyer unknown. ","")&amp;IF(V18="Unknown","Champion unknown. ","")&amp;IF(N18="N","No mutual action plan. ","")&amp;IF(AND(D18&gt;=Settings!$B$6,J18="",G18&lt;&gt;"",G18-TODAY()&lt;=Settings!$B$7),"ZOMBIE: high value, closing soon, no next step. ","")&amp;IF(AND(E18&lt;&gt;F18,F18&lt;&gt;""),"Forecast category changed since last week. ",""))))</f>
        <v/>
      </c>
      <c r="AA18" s="22">
        <f>IF(OR(A18="",C18="Closed won",C18="Closed lost"),"",IF(J18="",3,0)+IF(AND(K18&lt;&gt;"",K18&lt;TODAY()),2,0)+IF(AND(Y18&lt;&gt;"",Y18&gt;Settings!$B$4),2,0)+IF(M18&gt;=Settings!$B$5,2,0)+IF(Q18="Unknown",3,0)+IF(V18="Unknown",2,0)+IF(N18="N",1,0))</f>
        <v/>
      </c>
    </row>
    <row r="19">
      <c r="A19" s="24" t="n"/>
      <c r="B19" s="24" t="n"/>
      <c r="C19" s="24" t="n"/>
      <c r="D19" s="25" t="n"/>
      <c r="E19" s="24" t="n"/>
      <c r="F19" s="24" t="n"/>
      <c r="G19" s="26" t="n"/>
      <c r="H19" s="26" t="n"/>
      <c r="I19" s="26" t="n"/>
      <c r="J19" s="27" t="n"/>
      <c r="K19" s="26" t="n"/>
      <c r="L19" s="24" t="n"/>
      <c r="M19" s="24" t="n"/>
      <c r="N19" s="24" t="n"/>
      <c r="O19" s="27" t="n"/>
      <c r="P19" s="24" t="n"/>
      <c r="Q19" s="24" t="n"/>
      <c r="R19" s="24" t="n"/>
      <c r="S19" s="24" t="n"/>
      <c r="T19" s="24" t="n"/>
      <c r="U19" s="24" t="n"/>
      <c r="V19" s="24" t="n"/>
      <c r="W19" s="24" t="n"/>
      <c r="X19" s="22">
        <f>IF(H19="","",TODAY()-H19)</f>
        <v/>
      </c>
      <c r="Y19" s="22">
        <f>IF(I19="","",TODAY()-I19)</f>
        <v/>
      </c>
      <c r="Z19" s="23">
        <f>IF(A19="","",TRIM(IF(OR(C19="Closed won",C19="Closed lost"),"",IF(J19="","No next step. ","")&amp;IF(AND(K19&lt;&gt;"",K19&lt;TODAY()),"Next step overdue. ","")&amp;IF(AND(J19&lt;&gt;"",L19&lt;&gt;"Y"),"Buyer has not agreed the next step. ","")&amp;IF(AND(Y19&lt;&gt;"",Y19&gt;Settings!$B$4),"No buyer contact for "&amp;Y19&amp;" days. ","")&amp;IF(M19&gt;=Settings!$B$5,"Close date moved "&amp;M19&amp;" times. ","")&amp;IF(Q19="Unknown","Economic buyer unknown. ","")&amp;IF(V19="Unknown","Champion unknown. ","")&amp;IF(N19="N","No mutual action plan. ","")&amp;IF(AND(D19&gt;=Settings!$B$6,J19="",G19&lt;&gt;"",G19-TODAY()&lt;=Settings!$B$7),"ZOMBIE: high value, closing soon, no next step. ","")&amp;IF(AND(E19&lt;&gt;F19,F19&lt;&gt;""),"Forecast category changed since last week. ",""))))</f>
        <v/>
      </c>
      <c r="AA19" s="22">
        <f>IF(OR(A19="",C19="Closed won",C19="Closed lost"),"",IF(J19="",3,0)+IF(AND(K19&lt;&gt;"",K19&lt;TODAY()),2,0)+IF(AND(Y19&lt;&gt;"",Y19&gt;Settings!$B$4),2,0)+IF(M19&gt;=Settings!$B$5,2,0)+IF(Q19="Unknown",3,0)+IF(V19="Unknown",2,0)+IF(N19="N",1,0))</f>
        <v/>
      </c>
    </row>
    <row r="20">
      <c r="A20" s="24" t="n"/>
      <c r="B20" s="24" t="n"/>
      <c r="C20" s="24" t="n"/>
      <c r="D20" s="25" t="n"/>
      <c r="E20" s="24" t="n"/>
      <c r="F20" s="24" t="n"/>
      <c r="G20" s="26" t="n"/>
      <c r="H20" s="26" t="n"/>
      <c r="I20" s="26" t="n"/>
      <c r="J20" s="27" t="n"/>
      <c r="K20" s="26" t="n"/>
      <c r="L20" s="24" t="n"/>
      <c r="M20" s="24" t="n"/>
      <c r="N20" s="24" t="n"/>
      <c r="O20" s="27" t="n"/>
      <c r="P20" s="24" t="n"/>
      <c r="Q20" s="24" t="n"/>
      <c r="R20" s="24" t="n"/>
      <c r="S20" s="24" t="n"/>
      <c r="T20" s="24" t="n"/>
      <c r="U20" s="24" t="n"/>
      <c r="V20" s="24" t="n"/>
      <c r="W20" s="24" t="n"/>
      <c r="X20" s="22">
        <f>IF(H20="","",TODAY()-H20)</f>
        <v/>
      </c>
      <c r="Y20" s="22">
        <f>IF(I20="","",TODAY()-I20)</f>
        <v/>
      </c>
      <c r="Z20" s="23">
        <f>IF(A20="","",TRIM(IF(OR(C20="Closed won",C20="Closed lost"),"",IF(J20="","No next step. ","")&amp;IF(AND(K20&lt;&gt;"",K20&lt;TODAY()),"Next step overdue. ","")&amp;IF(AND(J20&lt;&gt;"",L20&lt;&gt;"Y"),"Buyer has not agreed the next step. ","")&amp;IF(AND(Y20&lt;&gt;"",Y20&gt;Settings!$B$4),"No buyer contact for "&amp;Y20&amp;" days. ","")&amp;IF(M20&gt;=Settings!$B$5,"Close date moved "&amp;M20&amp;" times. ","")&amp;IF(Q20="Unknown","Economic buyer unknown. ","")&amp;IF(V20="Unknown","Champion unknown. ","")&amp;IF(N20="N","No mutual action plan. ","")&amp;IF(AND(D20&gt;=Settings!$B$6,J20="",G20&lt;&gt;"",G20-TODAY()&lt;=Settings!$B$7),"ZOMBIE: high value, closing soon, no next step. ","")&amp;IF(AND(E20&lt;&gt;F20,F20&lt;&gt;""),"Forecast category changed since last week. ",""))))</f>
        <v/>
      </c>
      <c r="AA20" s="22">
        <f>IF(OR(A20="",C20="Closed won",C20="Closed lost"),"",IF(J20="",3,0)+IF(AND(K20&lt;&gt;"",K20&lt;TODAY()),2,0)+IF(AND(Y20&lt;&gt;"",Y20&gt;Settings!$B$4),2,0)+IF(M20&gt;=Settings!$B$5,2,0)+IF(Q20="Unknown",3,0)+IF(V20="Unknown",2,0)+IF(N20="N",1,0))</f>
        <v/>
      </c>
    </row>
    <row r="21">
      <c r="A21" s="24" t="n"/>
      <c r="B21" s="24" t="n"/>
      <c r="C21" s="24" t="n"/>
      <c r="D21" s="25" t="n"/>
      <c r="E21" s="24" t="n"/>
      <c r="F21" s="24" t="n"/>
      <c r="G21" s="26" t="n"/>
      <c r="H21" s="26" t="n"/>
      <c r="I21" s="26" t="n"/>
      <c r="J21" s="27" t="n"/>
      <c r="K21" s="26" t="n"/>
      <c r="L21" s="24" t="n"/>
      <c r="M21" s="24" t="n"/>
      <c r="N21" s="24" t="n"/>
      <c r="O21" s="27" t="n"/>
      <c r="P21" s="24" t="n"/>
      <c r="Q21" s="24" t="n"/>
      <c r="R21" s="24" t="n"/>
      <c r="S21" s="24" t="n"/>
      <c r="T21" s="24" t="n"/>
      <c r="U21" s="24" t="n"/>
      <c r="V21" s="24" t="n"/>
      <c r="W21" s="24" t="n"/>
      <c r="X21" s="22">
        <f>IF(H21="","",TODAY()-H21)</f>
        <v/>
      </c>
      <c r="Y21" s="22">
        <f>IF(I21="","",TODAY()-I21)</f>
        <v/>
      </c>
      <c r="Z21" s="23">
        <f>IF(A21="","",TRIM(IF(OR(C21="Closed won",C21="Closed lost"),"",IF(J21="","No next step. ","")&amp;IF(AND(K21&lt;&gt;"",K21&lt;TODAY()),"Next step overdue. ","")&amp;IF(AND(J21&lt;&gt;"",L21&lt;&gt;"Y"),"Buyer has not agreed the next step. ","")&amp;IF(AND(Y21&lt;&gt;"",Y21&gt;Settings!$B$4),"No buyer contact for "&amp;Y21&amp;" days. ","")&amp;IF(M21&gt;=Settings!$B$5,"Close date moved "&amp;M21&amp;" times. ","")&amp;IF(Q21="Unknown","Economic buyer unknown. ","")&amp;IF(V21="Unknown","Champion unknown. ","")&amp;IF(N21="N","No mutual action plan. ","")&amp;IF(AND(D21&gt;=Settings!$B$6,J21="",G21&lt;&gt;"",G21-TODAY()&lt;=Settings!$B$7),"ZOMBIE: high value, closing soon, no next step. ","")&amp;IF(AND(E21&lt;&gt;F21,F21&lt;&gt;""),"Forecast category changed since last week. ",""))))</f>
        <v/>
      </c>
      <c r="AA21" s="22">
        <f>IF(OR(A21="",C21="Closed won",C21="Closed lost"),"",IF(J21="",3,0)+IF(AND(K21&lt;&gt;"",K21&lt;TODAY()),2,0)+IF(AND(Y21&lt;&gt;"",Y21&gt;Settings!$B$4),2,0)+IF(M21&gt;=Settings!$B$5,2,0)+IF(Q21="Unknown",3,0)+IF(V21="Unknown",2,0)+IF(N21="N",1,0))</f>
        <v/>
      </c>
    </row>
    <row r="22">
      <c r="A22" s="24" t="n"/>
      <c r="B22" s="24" t="n"/>
      <c r="C22" s="24" t="n"/>
      <c r="D22" s="25" t="n"/>
      <c r="E22" s="24" t="n"/>
      <c r="F22" s="24" t="n"/>
      <c r="G22" s="26" t="n"/>
      <c r="H22" s="26" t="n"/>
      <c r="I22" s="26" t="n"/>
      <c r="J22" s="27" t="n"/>
      <c r="K22" s="26" t="n"/>
      <c r="L22" s="24" t="n"/>
      <c r="M22" s="24" t="n"/>
      <c r="N22" s="24" t="n"/>
      <c r="O22" s="27" t="n"/>
      <c r="P22" s="24" t="n"/>
      <c r="Q22" s="24" t="n"/>
      <c r="R22" s="24" t="n"/>
      <c r="S22" s="24" t="n"/>
      <c r="T22" s="24" t="n"/>
      <c r="U22" s="24" t="n"/>
      <c r="V22" s="24" t="n"/>
      <c r="W22" s="24" t="n"/>
      <c r="X22" s="22">
        <f>IF(H22="","",TODAY()-H22)</f>
        <v/>
      </c>
      <c r="Y22" s="22">
        <f>IF(I22="","",TODAY()-I22)</f>
        <v/>
      </c>
      <c r="Z22" s="23">
        <f>IF(A22="","",TRIM(IF(OR(C22="Closed won",C22="Closed lost"),"",IF(J22="","No next step. ","")&amp;IF(AND(K22&lt;&gt;"",K22&lt;TODAY()),"Next step overdue. ","")&amp;IF(AND(J22&lt;&gt;"",L22&lt;&gt;"Y"),"Buyer has not agreed the next step. ","")&amp;IF(AND(Y22&lt;&gt;"",Y22&gt;Settings!$B$4),"No buyer contact for "&amp;Y22&amp;" days. ","")&amp;IF(M22&gt;=Settings!$B$5,"Close date moved "&amp;M22&amp;" times. ","")&amp;IF(Q22="Unknown","Economic buyer unknown. ","")&amp;IF(V22="Unknown","Champion unknown. ","")&amp;IF(N22="N","No mutual action plan. ","")&amp;IF(AND(D22&gt;=Settings!$B$6,J22="",G22&lt;&gt;"",G22-TODAY()&lt;=Settings!$B$7),"ZOMBIE: high value, closing soon, no next step. ","")&amp;IF(AND(E22&lt;&gt;F22,F22&lt;&gt;""),"Forecast category changed since last week. ",""))))</f>
        <v/>
      </c>
      <c r="AA22" s="22">
        <f>IF(OR(A22="",C22="Closed won",C22="Closed lost"),"",IF(J22="",3,0)+IF(AND(K22&lt;&gt;"",K22&lt;TODAY()),2,0)+IF(AND(Y22&lt;&gt;"",Y22&gt;Settings!$B$4),2,0)+IF(M22&gt;=Settings!$B$5,2,0)+IF(Q22="Unknown",3,0)+IF(V22="Unknown",2,0)+IF(N22="N",1,0))</f>
        <v/>
      </c>
    </row>
    <row r="23">
      <c r="A23" s="24" t="n"/>
      <c r="B23" s="24" t="n"/>
      <c r="C23" s="24" t="n"/>
      <c r="D23" s="25" t="n"/>
      <c r="E23" s="24" t="n"/>
      <c r="F23" s="24" t="n"/>
      <c r="G23" s="26" t="n"/>
      <c r="H23" s="26" t="n"/>
      <c r="I23" s="26" t="n"/>
      <c r="J23" s="27" t="n"/>
      <c r="K23" s="26" t="n"/>
      <c r="L23" s="24" t="n"/>
      <c r="M23" s="24" t="n"/>
      <c r="N23" s="24" t="n"/>
      <c r="O23" s="27" t="n"/>
      <c r="P23" s="24" t="n"/>
      <c r="Q23" s="24" t="n"/>
      <c r="R23" s="24" t="n"/>
      <c r="S23" s="24" t="n"/>
      <c r="T23" s="24" t="n"/>
      <c r="U23" s="24" t="n"/>
      <c r="V23" s="24" t="n"/>
      <c r="W23" s="24" t="n"/>
      <c r="X23" s="22">
        <f>IF(H23="","",TODAY()-H23)</f>
        <v/>
      </c>
      <c r="Y23" s="22">
        <f>IF(I23="","",TODAY()-I23)</f>
        <v/>
      </c>
      <c r="Z23" s="23">
        <f>IF(A23="","",TRIM(IF(OR(C23="Closed won",C23="Closed lost"),"",IF(J23="","No next step. ","")&amp;IF(AND(K23&lt;&gt;"",K23&lt;TODAY()),"Next step overdue. ","")&amp;IF(AND(J23&lt;&gt;"",L23&lt;&gt;"Y"),"Buyer has not agreed the next step. ","")&amp;IF(AND(Y23&lt;&gt;"",Y23&gt;Settings!$B$4),"No buyer contact for "&amp;Y23&amp;" days. ","")&amp;IF(M23&gt;=Settings!$B$5,"Close date moved "&amp;M23&amp;" times. ","")&amp;IF(Q23="Unknown","Economic buyer unknown. ","")&amp;IF(V23="Unknown","Champion unknown. ","")&amp;IF(N23="N","No mutual action plan. ","")&amp;IF(AND(D23&gt;=Settings!$B$6,J23="",G23&lt;&gt;"",G23-TODAY()&lt;=Settings!$B$7),"ZOMBIE: high value, closing soon, no next step. ","")&amp;IF(AND(E23&lt;&gt;F23,F23&lt;&gt;""),"Forecast category changed since last week. ",""))))</f>
        <v/>
      </c>
      <c r="AA23" s="22">
        <f>IF(OR(A23="",C23="Closed won",C23="Closed lost"),"",IF(J23="",3,0)+IF(AND(K23&lt;&gt;"",K23&lt;TODAY()),2,0)+IF(AND(Y23&lt;&gt;"",Y23&gt;Settings!$B$4),2,0)+IF(M23&gt;=Settings!$B$5,2,0)+IF(Q23="Unknown",3,0)+IF(V23="Unknown",2,0)+IF(N23="N",1,0))</f>
        <v/>
      </c>
    </row>
    <row r="24">
      <c r="A24" s="24" t="n"/>
      <c r="B24" s="24" t="n"/>
      <c r="C24" s="24" t="n"/>
      <c r="D24" s="25" t="n"/>
      <c r="E24" s="24" t="n"/>
      <c r="F24" s="24" t="n"/>
      <c r="G24" s="26" t="n"/>
      <c r="H24" s="26" t="n"/>
      <c r="I24" s="26" t="n"/>
      <c r="J24" s="27" t="n"/>
      <c r="K24" s="26" t="n"/>
      <c r="L24" s="24" t="n"/>
      <c r="M24" s="24" t="n"/>
      <c r="N24" s="24" t="n"/>
      <c r="O24" s="27" t="n"/>
      <c r="P24" s="24" t="n"/>
      <c r="Q24" s="24" t="n"/>
      <c r="R24" s="24" t="n"/>
      <c r="S24" s="24" t="n"/>
      <c r="T24" s="24" t="n"/>
      <c r="U24" s="24" t="n"/>
      <c r="V24" s="24" t="n"/>
      <c r="W24" s="24" t="n"/>
      <c r="X24" s="22">
        <f>IF(H24="","",TODAY()-H24)</f>
        <v/>
      </c>
      <c r="Y24" s="22">
        <f>IF(I24="","",TODAY()-I24)</f>
        <v/>
      </c>
      <c r="Z24" s="23">
        <f>IF(A24="","",TRIM(IF(OR(C24="Closed won",C24="Closed lost"),"",IF(J24="","No next step. ","")&amp;IF(AND(K24&lt;&gt;"",K24&lt;TODAY()),"Next step overdue. ","")&amp;IF(AND(J24&lt;&gt;"",L24&lt;&gt;"Y"),"Buyer has not agreed the next step. ","")&amp;IF(AND(Y24&lt;&gt;"",Y24&gt;Settings!$B$4),"No buyer contact for "&amp;Y24&amp;" days. ","")&amp;IF(M24&gt;=Settings!$B$5,"Close date moved "&amp;M24&amp;" times. ","")&amp;IF(Q24="Unknown","Economic buyer unknown. ","")&amp;IF(V24="Unknown","Champion unknown. ","")&amp;IF(N24="N","No mutual action plan. ","")&amp;IF(AND(D24&gt;=Settings!$B$6,J24="",G24&lt;&gt;"",G24-TODAY()&lt;=Settings!$B$7),"ZOMBIE: high value, closing soon, no next step. ","")&amp;IF(AND(E24&lt;&gt;F24,F24&lt;&gt;""),"Forecast category changed since last week. ",""))))</f>
        <v/>
      </c>
      <c r="AA24" s="22">
        <f>IF(OR(A24="",C24="Closed won",C24="Closed lost"),"",IF(J24="",3,0)+IF(AND(K24&lt;&gt;"",K24&lt;TODAY()),2,0)+IF(AND(Y24&lt;&gt;"",Y24&gt;Settings!$B$4),2,0)+IF(M24&gt;=Settings!$B$5,2,0)+IF(Q24="Unknown",3,0)+IF(V24="Unknown",2,0)+IF(N24="N",1,0))</f>
        <v/>
      </c>
    </row>
    <row r="25">
      <c r="A25" s="24" t="n"/>
      <c r="B25" s="24" t="n"/>
      <c r="C25" s="24" t="n"/>
      <c r="D25" s="25" t="n"/>
      <c r="E25" s="24" t="n"/>
      <c r="F25" s="24" t="n"/>
      <c r="G25" s="26" t="n"/>
      <c r="H25" s="26" t="n"/>
      <c r="I25" s="26" t="n"/>
      <c r="J25" s="27" t="n"/>
      <c r="K25" s="26" t="n"/>
      <c r="L25" s="24" t="n"/>
      <c r="M25" s="24" t="n"/>
      <c r="N25" s="24" t="n"/>
      <c r="O25" s="27" t="n"/>
      <c r="P25" s="24" t="n"/>
      <c r="Q25" s="24" t="n"/>
      <c r="R25" s="24" t="n"/>
      <c r="S25" s="24" t="n"/>
      <c r="T25" s="24" t="n"/>
      <c r="U25" s="24" t="n"/>
      <c r="V25" s="24" t="n"/>
      <c r="W25" s="24" t="n"/>
      <c r="X25" s="22">
        <f>IF(H25="","",TODAY()-H25)</f>
        <v/>
      </c>
      <c r="Y25" s="22">
        <f>IF(I25="","",TODAY()-I25)</f>
        <v/>
      </c>
      <c r="Z25" s="23">
        <f>IF(A25="","",TRIM(IF(OR(C25="Closed won",C25="Closed lost"),"",IF(J25="","No next step. ","")&amp;IF(AND(K25&lt;&gt;"",K25&lt;TODAY()),"Next step overdue. ","")&amp;IF(AND(J25&lt;&gt;"",L25&lt;&gt;"Y"),"Buyer has not agreed the next step. ","")&amp;IF(AND(Y25&lt;&gt;"",Y25&gt;Settings!$B$4),"No buyer contact for "&amp;Y25&amp;" days. ","")&amp;IF(M25&gt;=Settings!$B$5,"Close date moved "&amp;M25&amp;" times. ","")&amp;IF(Q25="Unknown","Economic buyer unknown. ","")&amp;IF(V25="Unknown","Champion unknown. ","")&amp;IF(N25="N","No mutual action plan. ","")&amp;IF(AND(D25&gt;=Settings!$B$6,J25="",G25&lt;&gt;"",G25-TODAY()&lt;=Settings!$B$7),"ZOMBIE: high value, closing soon, no next step. ","")&amp;IF(AND(E25&lt;&gt;F25,F25&lt;&gt;""),"Forecast category changed since last week. ",""))))</f>
        <v/>
      </c>
      <c r="AA25" s="22">
        <f>IF(OR(A25="",C25="Closed won",C25="Closed lost"),"",IF(J25="",3,0)+IF(AND(K25&lt;&gt;"",K25&lt;TODAY()),2,0)+IF(AND(Y25&lt;&gt;"",Y25&gt;Settings!$B$4),2,0)+IF(M25&gt;=Settings!$B$5,2,0)+IF(Q25="Unknown",3,0)+IF(V25="Unknown",2,0)+IF(N25="N",1,0))</f>
        <v/>
      </c>
    </row>
    <row r="26">
      <c r="A26" s="24" t="n"/>
      <c r="B26" s="24" t="n"/>
      <c r="C26" s="24" t="n"/>
      <c r="D26" s="25" t="n"/>
      <c r="E26" s="24" t="n"/>
      <c r="F26" s="24" t="n"/>
      <c r="G26" s="26" t="n"/>
      <c r="H26" s="26" t="n"/>
      <c r="I26" s="26" t="n"/>
      <c r="J26" s="27" t="n"/>
      <c r="K26" s="26" t="n"/>
      <c r="L26" s="24" t="n"/>
      <c r="M26" s="24" t="n"/>
      <c r="N26" s="24" t="n"/>
      <c r="O26" s="27" t="n"/>
      <c r="P26" s="24" t="n"/>
      <c r="Q26" s="24" t="n"/>
      <c r="R26" s="24" t="n"/>
      <c r="S26" s="24" t="n"/>
      <c r="T26" s="24" t="n"/>
      <c r="U26" s="24" t="n"/>
      <c r="V26" s="24" t="n"/>
      <c r="W26" s="24" t="n"/>
      <c r="X26" s="22">
        <f>IF(H26="","",TODAY()-H26)</f>
        <v/>
      </c>
      <c r="Y26" s="22">
        <f>IF(I26="","",TODAY()-I26)</f>
        <v/>
      </c>
      <c r="Z26" s="23">
        <f>IF(A26="","",TRIM(IF(OR(C26="Closed won",C26="Closed lost"),"",IF(J26="","No next step. ","")&amp;IF(AND(K26&lt;&gt;"",K26&lt;TODAY()),"Next step overdue. ","")&amp;IF(AND(J26&lt;&gt;"",L26&lt;&gt;"Y"),"Buyer has not agreed the next step. ","")&amp;IF(AND(Y26&lt;&gt;"",Y26&gt;Settings!$B$4),"No buyer contact for "&amp;Y26&amp;" days. ","")&amp;IF(M26&gt;=Settings!$B$5,"Close date moved "&amp;M26&amp;" times. ","")&amp;IF(Q26="Unknown","Economic buyer unknown. ","")&amp;IF(V26="Unknown","Champion unknown. ","")&amp;IF(N26="N","No mutual action plan. ","")&amp;IF(AND(D26&gt;=Settings!$B$6,J26="",G26&lt;&gt;"",G26-TODAY()&lt;=Settings!$B$7),"ZOMBIE: high value, closing soon, no next step. ","")&amp;IF(AND(E26&lt;&gt;F26,F26&lt;&gt;""),"Forecast category changed since last week. ",""))))</f>
        <v/>
      </c>
      <c r="AA26" s="22">
        <f>IF(OR(A26="",C26="Closed won",C26="Closed lost"),"",IF(J26="",3,0)+IF(AND(K26&lt;&gt;"",K26&lt;TODAY()),2,0)+IF(AND(Y26&lt;&gt;"",Y26&gt;Settings!$B$4),2,0)+IF(M26&gt;=Settings!$B$5,2,0)+IF(Q26="Unknown",3,0)+IF(V26="Unknown",2,0)+IF(N26="N",1,0))</f>
        <v/>
      </c>
    </row>
    <row r="27">
      <c r="A27" s="24" t="n"/>
      <c r="B27" s="24" t="n"/>
      <c r="C27" s="24" t="n"/>
      <c r="D27" s="25" t="n"/>
      <c r="E27" s="24" t="n"/>
      <c r="F27" s="24" t="n"/>
      <c r="G27" s="26" t="n"/>
      <c r="H27" s="26" t="n"/>
      <c r="I27" s="26" t="n"/>
      <c r="J27" s="27" t="n"/>
      <c r="K27" s="26" t="n"/>
      <c r="L27" s="24" t="n"/>
      <c r="M27" s="24" t="n"/>
      <c r="N27" s="24" t="n"/>
      <c r="O27" s="27" t="n"/>
      <c r="P27" s="24" t="n"/>
      <c r="Q27" s="24" t="n"/>
      <c r="R27" s="24" t="n"/>
      <c r="S27" s="24" t="n"/>
      <c r="T27" s="24" t="n"/>
      <c r="U27" s="24" t="n"/>
      <c r="V27" s="24" t="n"/>
      <c r="W27" s="24" t="n"/>
      <c r="X27" s="22">
        <f>IF(H27="","",TODAY()-H27)</f>
        <v/>
      </c>
      <c r="Y27" s="22">
        <f>IF(I27="","",TODAY()-I27)</f>
        <v/>
      </c>
      <c r="Z27" s="23">
        <f>IF(A27="","",TRIM(IF(OR(C27="Closed won",C27="Closed lost"),"",IF(J27="","No next step. ","")&amp;IF(AND(K27&lt;&gt;"",K27&lt;TODAY()),"Next step overdue. ","")&amp;IF(AND(J27&lt;&gt;"",L27&lt;&gt;"Y"),"Buyer has not agreed the next step. ","")&amp;IF(AND(Y27&lt;&gt;"",Y27&gt;Settings!$B$4),"No buyer contact for "&amp;Y27&amp;" days. ","")&amp;IF(M27&gt;=Settings!$B$5,"Close date moved "&amp;M27&amp;" times. ","")&amp;IF(Q27="Unknown","Economic buyer unknown. ","")&amp;IF(V27="Unknown","Champion unknown. ","")&amp;IF(N27="N","No mutual action plan. ","")&amp;IF(AND(D27&gt;=Settings!$B$6,J27="",G27&lt;&gt;"",G27-TODAY()&lt;=Settings!$B$7),"ZOMBIE: high value, closing soon, no next step. ","")&amp;IF(AND(E27&lt;&gt;F27,F27&lt;&gt;""),"Forecast category changed since last week. ",""))))</f>
        <v/>
      </c>
      <c r="AA27" s="22">
        <f>IF(OR(A27="",C27="Closed won",C27="Closed lost"),"",IF(J27="",3,0)+IF(AND(K27&lt;&gt;"",K27&lt;TODAY()),2,0)+IF(AND(Y27&lt;&gt;"",Y27&gt;Settings!$B$4),2,0)+IF(M27&gt;=Settings!$B$5,2,0)+IF(Q27="Unknown",3,0)+IF(V27="Unknown",2,0)+IF(N27="N",1,0))</f>
        <v/>
      </c>
    </row>
    <row r="28">
      <c r="A28" s="24" t="n"/>
      <c r="B28" s="24" t="n"/>
      <c r="C28" s="24" t="n"/>
      <c r="D28" s="25" t="n"/>
      <c r="E28" s="24" t="n"/>
      <c r="F28" s="24" t="n"/>
      <c r="G28" s="26" t="n"/>
      <c r="H28" s="26" t="n"/>
      <c r="I28" s="26" t="n"/>
      <c r="J28" s="27" t="n"/>
      <c r="K28" s="26" t="n"/>
      <c r="L28" s="24" t="n"/>
      <c r="M28" s="24" t="n"/>
      <c r="N28" s="24" t="n"/>
      <c r="O28" s="27" t="n"/>
      <c r="P28" s="24" t="n"/>
      <c r="Q28" s="24" t="n"/>
      <c r="R28" s="24" t="n"/>
      <c r="S28" s="24" t="n"/>
      <c r="T28" s="24" t="n"/>
      <c r="U28" s="24" t="n"/>
      <c r="V28" s="24" t="n"/>
      <c r="W28" s="24" t="n"/>
      <c r="X28" s="22">
        <f>IF(H28="","",TODAY()-H28)</f>
        <v/>
      </c>
      <c r="Y28" s="22">
        <f>IF(I28="","",TODAY()-I28)</f>
        <v/>
      </c>
      <c r="Z28" s="23">
        <f>IF(A28="","",TRIM(IF(OR(C28="Closed won",C28="Closed lost"),"",IF(J28="","No next step. ","")&amp;IF(AND(K28&lt;&gt;"",K28&lt;TODAY()),"Next step overdue. ","")&amp;IF(AND(J28&lt;&gt;"",L28&lt;&gt;"Y"),"Buyer has not agreed the next step. ","")&amp;IF(AND(Y28&lt;&gt;"",Y28&gt;Settings!$B$4),"No buyer contact for "&amp;Y28&amp;" days. ","")&amp;IF(M28&gt;=Settings!$B$5,"Close date moved "&amp;M28&amp;" times. ","")&amp;IF(Q28="Unknown","Economic buyer unknown. ","")&amp;IF(V28="Unknown","Champion unknown. ","")&amp;IF(N28="N","No mutual action plan. ","")&amp;IF(AND(D28&gt;=Settings!$B$6,J28="",G28&lt;&gt;"",G28-TODAY()&lt;=Settings!$B$7),"ZOMBIE: high value, closing soon, no next step. ","")&amp;IF(AND(E28&lt;&gt;F28,F28&lt;&gt;""),"Forecast category changed since last week. ",""))))</f>
        <v/>
      </c>
      <c r="AA28" s="22">
        <f>IF(OR(A28="",C28="Closed won",C28="Closed lost"),"",IF(J28="",3,0)+IF(AND(K28&lt;&gt;"",K28&lt;TODAY()),2,0)+IF(AND(Y28&lt;&gt;"",Y28&gt;Settings!$B$4),2,0)+IF(M28&gt;=Settings!$B$5,2,0)+IF(Q28="Unknown",3,0)+IF(V28="Unknown",2,0)+IF(N28="N",1,0))</f>
        <v/>
      </c>
    </row>
    <row r="29">
      <c r="A29" s="24" t="n"/>
      <c r="B29" s="24" t="n"/>
      <c r="C29" s="24" t="n"/>
      <c r="D29" s="25" t="n"/>
      <c r="E29" s="24" t="n"/>
      <c r="F29" s="24" t="n"/>
      <c r="G29" s="26" t="n"/>
      <c r="H29" s="26" t="n"/>
      <c r="I29" s="26" t="n"/>
      <c r="J29" s="27" t="n"/>
      <c r="K29" s="26" t="n"/>
      <c r="L29" s="24" t="n"/>
      <c r="M29" s="24" t="n"/>
      <c r="N29" s="24" t="n"/>
      <c r="O29" s="27" t="n"/>
      <c r="P29" s="24" t="n"/>
      <c r="Q29" s="24" t="n"/>
      <c r="R29" s="24" t="n"/>
      <c r="S29" s="24" t="n"/>
      <c r="T29" s="24" t="n"/>
      <c r="U29" s="24" t="n"/>
      <c r="V29" s="24" t="n"/>
      <c r="W29" s="24" t="n"/>
      <c r="X29" s="22">
        <f>IF(H29="","",TODAY()-H29)</f>
        <v/>
      </c>
      <c r="Y29" s="22">
        <f>IF(I29="","",TODAY()-I29)</f>
        <v/>
      </c>
      <c r="Z29" s="23">
        <f>IF(A29="","",TRIM(IF(OR(C29="Closed won",C29="Closed lost"),"",IF(J29="","No next step. ","")&amp;IF(AND(K29&lt;&gt;"",K29&lt;TODAY()),"Next step overdue. ","")&amp;IF(AND(J29&lt;&gt;"",L29&lt;&gt;"Y"),"Buyer has not agreed the next step. ","")&amp;IF(AND(Y29&lt;&gt;"",Y29&gt;Settings!$B$4),"No buyer contact for "&amp;Y29&amp;" days. ","")&amp;IF(M29&gt;=Settings!$B$5,"Close date moved "&amp;M29&amp;" times. ","")&amp;IF(Q29="Unknown","Economic buyer unknown. ","")&amp;IF(V29="Unknown","Champion unknown. ","")&amp;IF(N29="N","No mutual action plan. ","")&amp;IF(AND(D29&gt;=Settings!$B$6,J29="",G29&lt;&gt;"",G29-TODAY()&lt;=Settings!$B$7),"ZOMBIE: high value, closing soon, no next step. ","")&amp;IF(AND(E29&lt;&gt;F29,F29&lt;&gt;""),"Forecast category changed since last week. ",""))))</f>
        <v/>
      </c>
      <c r="AA29" s="22">
        <f>IF(OR(A29="",C29="Closed won",C29="Closed lost"),"",IF(J29="",3,0)+IF(AND(K29&lt;&gt;"",K29&lt;TODAY()),2,0)+IF(AND(Y29&lt;&gt;"",Y29&gt;Settings!$B$4),2,0)+IF(M29&gt;=Settings!$B$5,2,0)+IF(Q29="Unknown",3,0)+IF(V29="Unknown",2,0)+IF(N29="N",1,0))</f>
        <v/>
      </c>
    </row>
    <row r="30">
      <c r="A30" s="24" t="n"/>
      <c r="B30" s="24" t="n"/>
      <c r="C30" s="24" t="n"/>
      <c r="D30" s="25" t="n"/>
      <c r="E30" s="24" t="n"/>
      <c r="F30" s="24" t="n"/>
      <c r="G30" s="26" t="n"/>
      <c r="H30" s="26" t="n"/>
      <c r="I30" s="26" t="n"/>
      <c r="J30" s="27" t="n"/>
      <c r="K30" s="26" t="n"/>
      <c r="L30" s="24" t="n"/>
      <c r="M30" s="24" t="n"/>
      <c r="N30" s="24" t="n"/>
      <c r="O30" s="27" t="n"/>
      <c r="P30" s="24" t="n"/>
      <c r="Q30" s="24" t="n"/>
      <c r="R30" s="24" t="n"/>
      <c r="S30" s="24" t="n"/>
      <c r="T30" s="24" t="n"/>
      <c r="U30" s="24" t="n"/>
      <c r="V30" s="24" t="n"/>
      <c r="W30" s="24" t="n"/>
      <c r="X30" s="22">
        <f>IF(H30="","",TODAY()-H30)</f>
        <v/>
      </c>
      <c r="Y30" s="22">
        <f>IF(I30="","",TODAY()-I30)</f>
        <v/>
      </c>
      <c r="Z30" s="23">
        <f>IF(A30="","",TRIM(IF(OR(C30="Closed won",C30="Closed lost"),"",IF(J30="","No next step. ","")&amp;IF(AND(K30&lt;&gt;"",K30&lt;TODAY()),"Next step overdue. ","")&amp;IF(AND(J30&lt;&gt;"",L30&lt;&gt;"Y"),"Buyer has not agreed the next step. ","")&amp;IF(AND(Y30&lt;&gt;"",Y30&gt;Settings!$B$4),"No buyer contact for "&amp;Y30&amp;" days. ","")&amp;IF(M30&gt;=Settings!$B$5,"Close date moved "&amp;M30&amp;" times. ","")&amp;IF(Q30="Unknown","Economic buyer unknown. ","")&amp;IF(V30="Unknown","Champion unknown. ","")&amp;IF(N30="N","No mutual action plan. ","")&amp;IF(AND(D30&gt;=Settings!$B$6,J30="",G30&lt;&gt;"",G30-TODAY()&lt;=Settings!$B$7),"ZOMBIE: high value, closing soon, no next step. ","")&amp;IF(AND(E30&lt;&gt;F30,F30&lt;&gt;""),"Forecast category changed since last week. ",""))))</f>
        <v/>
      </c>
      <c r="AA30" s="22">
        <f>IF(OR(A30="",C30="Closed won",C30="Closed lost"),"",IF(J30="",3,0)+IF(AND(K30&lt;&gt;"",K30&lt;TODAY()),2,0)+IF(AND(Y30&lt;&gt;"",Y30&gt;Settings!$B$4),2,0)+IF(M30&gt;=Settings!$B$5,2,0)+IF(Q30="Unknown",3,0)+IF(V30="Unknown",2,0)+IF(N30="N",1,0))</f>
        <v/>
      </c>
    </row>
    <row r="31">
      <c r="A31" s="24" t="n"/>
      <c r="B31" s="24" t="n"/>
      <c r="C31" s="24" t="n"/>
      <c r="D31" s="25" t="n"/>
      <c r="E31" s="24" t="n"/>
      <c r="F31" s="24" t="n"/>
      <c r="G31" s="26" t="n"/>
      <c r="H31" s="26" t="n"/>
      <c r="I31" s="26" t="n"/>
      <c r="J31" s="27" t="n"/>
      <c r="K31" s="26" t="n"/>
      <c r="L31" s="24" t="n"/>
      <c r="M31" s="24" t="n"/>
      <c r="N31" s="24" t="n"/>
      <c r="O31" s="27" t="n"/>
      <c r="P31" s="24" t="n"/>
      <c r="Q31" s="24" t="n"/>
      <c r="R31" s="24" t="n"/>
      <c r="S31" s="24" t="n"/>
      <c r="T31" s="24" t="n"/>
      <c r="U31" s="24" t="n"/>
      <c r="V31" s="24" t="n"/>
      <c r="W31" s="24" t="n"/>
      <c r="X31" s="22">
        <f>IF(H31="","",TODAY()-H31)</f>
        <v/>
      </c>
      <c r="Y31" s="22">
        <f>IF(I31="","",TODAY()-I31)</f>
        <v/>
      </c>
      <c r="Z31" s="23">
        <f>IF(A31="","",TRIM(IF(OR(C31="Closed won",C31="Closed lost"),"",IF(J31="","No next step. ","")&amp;IF(AND(K31&lt;&gt;"",K31&lt;TODAY()),"Next step overdue. ","")&amp;IF(AND(J31&lt;&gt;"",L31&lt;&gt;"Y"),"Buyer has not agreed the next step. ","")&amp;IF(AND(Y31&lt;&gt;"",Y31&gt;Settings!$B$4),"No buyer contact for "&amp;Y31&amp;" days. ","")&amp;IF(M31&gt;=Settings!$B$5,"Close date moved "&amp;M31&amp;" times. ","")&amp;IF(Q31="Unknown","Economic buyer unknown. ","")&amp;IF(V31="Unknown","Champion unknown. ","")&amp;IF(N31="N","No mutual action plan. ","")&amp;IF(AND(D31&gt;=Settings!$B$6,J31="",G31&lt;&gt;"",G31-TODAY()&lt;=Settings!$B$7),"ZOMBIE: high value, closing soon, no next step. ","")&amp;IF(AND(E31&lt;&gt;F31,F31&lt;&gt;""),"Forecast category changed since last week. ",""))))</f>
        <v/>
      </c>
      <c r="AA31" s="22">
        <f>IF(OR(A31="",C31="Closed won",C31="Closed lost"),"",IF(J31="",3,0)+IF(AND(K31&lt;&gt;"",K31&lt;TODAY()),2,0)+IF(AND(Y31&lt;&gt;"",Y31&gt;Settings!$B$4),2,0)+IF(M31&gt;=Settings!$B$5,2,0)+IF(Q31="Unknown",3,0)+IF(V31="Unknown",2,0)+IF(N31="N",1,0))</f>
        <v/>
      </c>
    </row>
    <row r="32">
      <c r="A32" s="24" t="n"/>
      <c r="B32" s="24" t="n"/>
      <c r="C32" s="24" t="n"/>
      <c r="D32" s="25" t="n"/>
      <c r="E32" s="24" t="n"/>
      <c r="F32" s="24" t="n"/>
      <c r="G32" s="26" t="n"/>
      <c r="H32" s="26" t="n"/>
      <c r="I32" s="26" t="n"/>
      <c r="J32" s="27" t="n"/>
      <c r="K32" s="26" t="n"/>
      <c r="L32" s="24" t="n"/>
      <c r="M32" s="24" t="n"/>
      <c r="N32" s="24" t="n"/>
      <c r="O32" s="27" t="n"/>
      <c r="P32" s="24" t="n"/>
      <c r="Q32" s="24" t="n"/>
      <c r="R32" s="24" t="n"/>
      <c r="S32" s="24" t="n"/>
      <c r="T32" s="24" t="n"/>
      <c r="U32" s="24" t="n"/>
      <c r="V32" s="24" t="n"/>
      <c r="W32" s="24" t="n"/>
      <c r="X32" s="22">
        <f>IF(H32="","",TODAY()-H32)</f>
        <v/>
      </c>
      <c r="Y32" s="22">
        <f>IF(I32="","",TODAY()-I32)</f>
        <v/>
      </c>
      <c r="Z32" s="23">
        <f>IF(A32="","",TRIM(IF(OR(C32="Closed won",C32="Closed lost"),"",IF(J32="","No next step. ","")&amp;IF(AND(K32&lt;&gt;"",K32&lt;TODAY()),"Next step overdue. ","")&amp;IF(AND(J32&lt;&gt;"",L32&lt;&gt;"Y"),"Buyer has not agreed the next step. ","")&amp;IF(AND(Y32&lt;&gt;"",Y32&gt;Settings!$B$4),"No buyer contact for "&amp;Y32&amp;" days. ","")&amp;IF(M32&gt;=Settings!$B$5,"Close date moved "&amp;M32&amp;" times. ","")&amp;IF(Q32="Unknown","Economic buyer unknown. ","")&amp;IF(V32="Unknown","Champion unknown. ","")&amp;IF(N32="N","No mutual action plan. ","")&amp;IF(AND(D32&gt;=Settings!$B$6,J32="",G32&lt;&gt;"",G32-TODAY()&lt;=Settings!$B$7),"ZOMBIE: high value, closing soon, no next step. ","")&amp;IF(AND(E32&lt;&gt;F32,F32&lt;&gt;""),"Forecast category changed since last week. ",""))))</f>
        <v/>
      </c>
      <c r="AA32" s="22">
        <f>IF(OR(A32="",C32="Closed won",C32="Closed lost"),"",IF(J32="",3,0)+IF(AND(K32&lt;&gt;"",K32&lt;TODAY()),2,0)+IF(AND(Y32&lt;&gt;"",Y32&gt;Settings!$B$4),2,0)+IF(M32&gt;=Settings!$B$5,2,0)+IF(Q32="Unknown",3,0)+IF(V32="Unknown",2,0)+IF(N32="N",1,0))</f>
        <v/>
      </c>
    </row>
    <row r="33">
      <c r="A33" s="24" t="n"/>
      <c r="B33" s="24" t="n"/>
      <c r="C33" s="24" t="n"/>
      <c r="D33" s="25" t="n"/>
      <c r="E33" s="24" t="n"/>
      <c r="F33" s="24" t="n"/>
      <c r="G33" s="26" t="n"/>
      <c r="H33" s="26" t="n"/>
      <c r="I33" s="26" t="n"/>
      <c r="J33" s="27" t="n"/>
      <c r="K33" s="26" t="n"/>
      <c r="L33" s="24" t="n"/>
      <c r="M33" s="24" t="n"/>
      <c r="N33" s="24" t="n"/>
      <c r="O33" s="27" t="n"/>
      <c r="P33" s="24" t="n"/>
      <c r="Q33" s="24" t="n"/>
      <c r="R33" s="24" t="n"/>
      <c r="S33" s="24" t="n"/>
      <c r="T33" s="24" t="n"/>
      <c r="U33" s="24" t="n"/>
      <c r="V33" s="24" t="n"/>
      <c r="W33" s="24" t="n"/>
      <c r="X33" s="22">
        <f>IF(H33="","",TODAY()-H33)</f>
        <v/>
      </c>
      <c r="Y33" s="22">
        <f>IF(I33="","",TODAY()-I33)</f>
        <v/>
      </c>
      <c r="Z33" s="23">
        <f>IF(A33="","",TRIM(IF(OR(C33="Closed won",C33="Closed lost"),"",IF(J33="","No next step. ","")&amp;IF(AND(K33&lt;&gt;"",K33&lt;TODAY()),"Next step overdue. ","")&amp;IF(AND(J33&lt;&gt;"",L33&lt;&gt;"Y"),"Buyer has not agreed the next step. ","")&amp;IF(AND(Y33&lt;&gt;"",Y33&gt;Settings!$B$4),"No buyer contact for "&amp;Y33&amp;" days. ","")&amp;IF(M33&gt;=Settings!$B$5,"Close date moved "&amp;M33&amp;" times. ","")&amp;IF(Q33="Unknown","Economic buyer unknown. ","")&amp;IF(V33="Unknown","Champion unknown. ","")&amp;IF(N33="N","No mutual action plan. ","")&amp;IF(AND(D33&gt;=Settings!$B$6,J33="",G33&lt;&gt;"",G33-TODAY()&lt;=Settings!$B$7),"ZOMBIE: high value, closing soon, no next step. ","")&amp;IF(AND(E33&lt;&gt;F33,F33&lt;&gt;""),"Forecast category changed since last week. ",""))))</f>
        <v/>
      </c>
      <c r="AA33" s="22">
        <f>IF(OR(A33="",C33="Closed won",C33="Closed lost"),"",IF(J33="",3,0)+IF(AND(K33&lt;&gt;"",K33&lt;TODAY()),2,0)+IF(AND(Y33&lt;&gt;"",Y33&gt;Settings!$B$4),2,0)+IF(M33&gt;=Settings!$B$5,2,0)+IF(Q33="Unknown",3,0)+IF(V33="Unknown",2,0)+IF(N33="N",1,0))</f>
        <v/>
      </c>
    </row>
    <row r="34">
      <c r="A34" s="24" t="n"/>
      <c r="B34" s="24" t="n"/>
      <c r="C34" s="24" t="n"/>
      <c r="D34" s="25" t="n"/>
      <c r="E34" s="24" t="n"/>
      <c r="F34" s="24" t="n"/>
      <c r="G34" s="26" t="n"/>
      <c r="H34" s="26" t="n"/>
      <c r="I34" s="26" t="n"/>
      <c r="J34" s="27" t="n"/>
      <c r="K34" s="26" t="n"/>
      <c r="L34" s="24" t="n"/>
      <c r="M34" s="24" t="n"/>
      <c r="N34" s="24" t="n"/>
      <c r="O34" s="27" t="n"/>
      <c r="P34" s="24" t="n"/>
      <c r="Q34" s="24" t="n"/>
      <c r="R34" s="24" t="n"/>
      <c r="S34" s="24" t="n"/>
      <c r="T34" s="24" t="n"/>
      <c r="U34" s="24" t="n"/>
      <c r="V34" s="24" t="n"/>
      <c r="W34" s="24" t="n"/>
      <c r="X34" s="22">
        <f>IF(H34="","",TODAY()-H34)</f>
        <v/>
      </c>
      <c r="Y34" s="22">
        <f>IF(I34="","",TODAY()-I34)</f>
        <v/>
      </c>
      <c r="Z34" s="23">
        <f>IF(A34="","",TRIM(IF(OR(C34="Closed won",C34="Closed lost"),"",IF(J34="","No next step. ","")&amp;IF(AND(K34&lt;&gt;"",K34&lt;TODAY()),"Next step overdue. ","")&amp;IF(AND(J34&lt;&gt;"",L34&lt;&gt;"Y"),"Buyer has not agreed the next step. ","")&amp;IF(AND(Y34&lt;&gt;"",Y34&gt;Settings!$B$4),"No buyer contact for "&amp;Y34&amp;" days. ","")&amp;IF(M34&gt;=Settings!$B$5,"Close date moved "&amp;M34&amp;" times. ","")&amp;IF(Q34="Unknown","Economic buyer unknown. ","")&amp;IF(V34="Unknown","Champion unknown. ","")&amp;IF(N34="N","No mutual action plan. ","")&amp;IF(AND(D34&gt;=Settings!$B$6,J34="",G34&lt;&gt;"",G34-TODAY()&lt;=Settings!$B$7),"ZOMBIE: high value, closing soon, no next step. ","")&amp;IF(AND(E34&lt;&gt;F34,F34&lt;&gt;""),"Forecast category changed since last week. ",""))))</f>
        <v/>
      </c>
      <c r="AA34" s="22">
        <f>IF(OR(A34="",C34="Closed won",C34="Closed lost"),"",IF(J34="",3,0)+IF(AND(K34&lt;&gt;"",K34&lt;TODAY()),2,0)+IF(AND(Y34&lt;&gt;"",Y34&gt;Settings!$B$4),2,0)+IF(M34&gt;=Settings!$B$5,2,0)+IF(Q34="Unknown",3,0)+IF(V34="Unknown",2,0)+IF(N34="N",1,0))</f>
        <v/>
      </c>
    </row>
    <row r="35">
      <c r="A35" s="24" t="n"/>
      <c r="B35" s="24" t="n"/>
      <c r="C35" s="24" t="n"/>
      <c r="D35" s="25" t="n"/>
      <c r="E35" s="24" t="n"/>
      <c r="F35" s="24" t="n"/>
      <c r="G35" s="26" t="n"/>
      <c r="H35" s="26" t="n"/>
      <c r="I35" s="26" t="n"/>
      <c r="J35" s="27" t="n"/>
      <c r="K35" s="26" t="n"/>
      <c r="L35" s="24" t="n"/>
      <c r="M35" s="24" t="n"/>
      <c r="N35" s="24" t="n"/>
      <c r="O35" s="27" t="n"/>
      <c r="P35" s="24" t="n"/>
      <c r="Q35" s="24" t="n"/>
      <c r="R35" s="24" t="n"/>
      <c r="S35" s="24" t="n"/>
      <c r="T35" s="24" t="n"/>
      <c r="U35" s="24" t="n"/>
      <c r="V35" s="24" t="n"/>
      <c r="W35" s="24" t="n"/>
      <c r="X35" s="22">
        <f>IF(H35="","",TODAY()-H35)</f>
        <v/>
      </c>
      <c r="Y35" s="22">
        <f>IF(I35="","",TODAY()-I35)</f>
        <v/>
      </c>
      <c r="Z35" s="23">
        <f>IF(A35="","",TRIM(IF(OR(C35="Closed won",C35="Closed lost"),"",IF(J35="","No next step. ","")&amp;IF(AND(K35&lt;&gt;"",K35&lt;TODAY()),"Next step overdue. ","")&amp;IF(AND(J35&lt;&gt;"",L35&lt;&gt;"Y"),"Buyer has not agreed the next step. ","")&amp;IF(AND(Y35&lt;&gt;"",Y35&gt;Settings!$B$4),"No buyer contact for "&amp;Y35&amp;" days. ","")&amp;IF(M35&gt;=Settings!$B$5,"Close date moved "&amp;M35&amp;" times. ","")&amp;IF(Q35="Unknown","Economic buyer unknown. ","")&amp;IF(V35="Unknown","Champion unknown. ","")&amp;IF(N35="N","No mutual action plan. ","")&amp;IF(AND(D35&gt;=Settings!$B$6,J35="",G35&lt;&gt;"",G35-TODAY()&lt;=Settings!$B$7),"ZOMBIE: high value, closing soon, no next step. ","")&amp;IF(AND(E35&lt;&gt;F35,F35&lt;&gt;""),"Forecast category changed since last week. ",""))))</f>
        <v/>
      </c>
      <c r="AA35" s="22">
        <f>IF(OR(A35="",C35="Closed won",C35="Closed lost"),"",IF(J35="",3,0)+IF(AND(K35&lt;&gt;"",K35&lt;TODAY()),2,0)+IF(AND(Y35&lt;&gt;"",Y35&gt;Settings!$B$4),2,0)+IF(M35&gt;=Settings!$B$5,2,0)+IF(Q35="Unknown",3,0)+IF(V35="Unknown",2,0)+IF(N35="N",1,0))</f>
        <v/>
      </c>
    </row>
    <row r="36">
      <c r="A36" s="24" t="n"/>
      <c r="B36" s="24" t="n"/>
      <c r="C36" s="24" t="n"/>
      <c r="D36" s="25" t="n"/>
      <c r="E36" s="24" t="n"/>
      <c r="F36" s="24" t="n"/>
      <c r="G36" s="26" t="n"/>
      <c r="H36" s="26" t="n"/>
      <c r="I36" s="26" t="n"/>
      <c r="J36" s="27" t="n"/>
      <c r="K36" s="26" t="n"/>
      <c r="L36" s="24" t="n"/>
      <c r="M36" s="24" t="n"/>
      <c r="N36" s="24" t="n"/>
      <c r="O36" s="27" t="n"/>
      <c r="P36" s="24" t="n"/>
      <c r="Q36" s="24" t="n"/>
      <c r="R36" s="24" t="n"/>
      <c r="S36" s="24" t="n"/>
      <c r="T36" s="24" t="n"/>
      <c r="U36" s="24" t="n"/>
      <c r="V36" s="24" t="n"/>
      <c r="W36" s="24" t="n"/>
      <c r="X36" s="22">
        <f>IF(H36="","",TODAY()-H36)</f>
        <v/>
      </c>
      <c r="Y36" s="22">
        <f>IF(I36="","",TODAY()-I36)</f>
        <v/>
      </c>
      <c r="Z36" s="23">
        <f>IF(A36="","",TRIM(IF(OR(C36="Closed won",C36="Closed lost"),"",IF(J36="","No next step. ","")&amp;IF(AND(K36&lt;&gt;"",K36&lt;TODAY()),"Next step overdue. ","")&amp;IF(AND(J36&lt;&gt;"",L36&lt;&gt;"Y"),"Buyer has not agreed the next step. ","")&amp;IF(AND(Y36&lt;&gt;"",Y36&gt;Settings!$B$4),"No buyer contact for "&amp;Y36&amp;" days. ","")&amp;IF(M36&gt;=Settings!$B$5,"Close date moved "&amp;M36&amp;" times. ","")&amp;IF(Q36="Unknown","Economic buyer unknown. ","")&amp;IF(V36="Unknown","Champion unknown. ","")&amp;IF(N36="N","No mutual action plan. ","")&amp;IF(AND(D36&gt;=Settings!$B$6,J36="",G36&lt;&gt;"",G36-TODAY()&lt;=Settings!$B$7),"ZOMBIE: high value, closing soon, no next step. ","")&amp;IF(AND(E36&lt;&gt;F36,F36&lt;&gt;""),"Forecast category changed since last week. ",""))))</f>
        <v/>
      </c>
      <c r="AA36" s="22">
        <f>IF(OR(A36="",C36="Closed won",C36="Closed lost"),"",IF(J36="",3,0)+IF(AND(K36&lt;&gt;"",K36&lt;TODAY()),2,0)+IF(AND(Y36&lt;&gt;"",Y36&gt;Settings!$B$4),2,0)+IF(M36&gt;=Settings!$B$5,2,0)+IF(Q36="Unknown",3,0)+IF(V36="Unknown",2,0)+IF(N36="N",1,0))</f>
        <v/>
      </c>
    </row>
    <row r="37">
      <c r="A37" s="24" t="n"/>
      <c r="B37" s="24" t="n"/>
      <c r="C37" s="24" t="n"/>
      <c r="D37" s="25" t="n"/>
      <c r="E37" s="24" t="n"/>
      <c r="F37" s="24" t="n"/>
      <c r="G37" s="26" t="n"/>
      <c r="H37" s="26" t="n"/>
      <c r="I37" s="26" t="n"/>
      <c r="J37" s="27" t="n"/>
      <c r="K37" s="26" t="n"/>
      <c r="L37" s="24" t="n"/>
      <c r="M37" s="24" t="n"/>
      <c r="N37" s="24" t="n"/>
      <c r="O37" s="27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2">
        <f>IF(H37="","",TODAY()-H37)</f>
        <v/>
      </c>
      <c r="Y37" s="22">
        <f>IF(I37="","",TODAY()-I37)</f>
        <v/>
      </c>
      <c r="Z37" s="23">
        <f>IF(A37="","",TRIM(IF(OR(C37="Closed won",C37="Closed lost"),"",IF(J37="","No next step. ","")&amp;IF(AND(K37&lt;&gt;"",K37&lt;TODAY()),"Next step overdue. ","")&amp;IF(AND(J37&lt;&gt;"",L37&lt;&gt;"Y"),"Buyer has not agreed the next step. ","")&amp;IF(AND(Y37&lt;&gt;"",Y37&gt;Settings!$B$4),"No buyer contact for "&amp;Y37&amp;" days. ","")&amp;IF(M37&gt;=Settings!$B$5,"Close date moved "&amp;M37&amp;" times. ","")&amp;IF(Q37="Unknown","Economic buyer unknown. ","")&amp;IF(V37="Unknown","Champion unknown. ","")&amp;IF(N37="N","No mutual action plan. ","")&amp;IF(AND(D37&gt;=Settings!$B$6,J37="",G37&lt;&gt;"",G37-TODAY()&lt;=Settings!$B$7),"ZOMBIE: high value, closing soon, no next step. ","")&amp;IF(AND(E37&lt;&gt;F37,F37&lt;&gt;""),"Forecast category changed since last week. ",""))))</f>
        <v/>
      </c>
      <c r="AA37" s="22">
        <f>IF(OR(A37="",C37="Closed won",C37="Closed lost"),"",IF(J37="",3,0)+IF(AND(K37&lt;&gt;"",K37&lt;TODAY()),2,0)+IF(AND(Y37&lt;&gt;"",Y37&gt;Settings!$B$4),2,0)+IF(M37&gt;=Settings!$B$5,2,0)+IF(Q37="Unknown",3,0)+IF(V37="Unknown",2,0)+IF(N37="N",1,0))</f>
        <v/>
      </c>
    </row>
    <row r="38">
      <c r="A38" s="24" t="n"/>
      <c r="B38" s="24" t="n"/>
      <c r="C38" s="24" t="n"/>
      <c r="D38" s="25" t="n"/>
      <c r="E38" s="24" t="n"/>
      <c r="F38" s="24" t="n"/>
      <c r="G38" s="26" t="n"/>
      <c r="H38" s="26" t="n"/>
      <c r="I38" s="26" t="n"/>
      <c r="J38" s="27" t="n"/>
      <c r="K38" s="26" t="n"/>
      <c r="L38" s="24" t="n"/>
      <c r="M38" s="24" t="n"/>
      <c r="N38" s="24" t="n"/>
      <c r="O38" s="27" t="n"/>
      <c r="P38" s="24" t="n"/>
      <c r="Q38" s="24" t="n"/>
      <c r="R38" s="24" t="n"/>
      <c r="S38" s="24" t="n"/>
      <c r="T38" s="24" t="n"/>
      <c r="U38" s="24" t="n"/>
      <c r="V38" s="24" t="n"/>
      <c r="W38" s="24" t="n"/>
      <c r="X38" s="22">
        <f>IF(H38="","",TODAY()-H38)</f>
        <v/>
      </c>
      <c r="Y38" s="22">
        <f>IF(I38="","",TODAY()-I38)</f>
        <v/>
      </c>
      <c r="Z38" s="23">
        <f>IF(A38="","",TRIM(IF(OR(C38="Closed won",C38="Closed lost"),"",IF(J38="","No next step. ","")&amp;IF(AND(K38&lt;&gt;"",K38&lt;TODAY()),"Next step overdue. ","")&amp;IF(AND(J38&lt;&gt;"",L38&lt;&gt;"Y"),"Buyer has not agreed the next step. ","")&amp;IF(AND(Y38&lt;&gt;"",Y38&gt;Settings!$B$4),"No buyer contact for "&amp;Y38&amp;" days. ","")&amp;IF(M38&gt;=Settings!$B$5,"Close date moved "&amp;M38&amp;" times. ","")&amp;IF(Q38="Unknown","Economic buyer unknown. ","")&amp;IF(V38="Unknown","Champion unknown. ","")&amp;IF(N38="N","No mutual action plan. ","")&amp;IF(AND(D38&gt;=Settings!$B$6,J38="",G38&lt;&gt;"",G38-TODAY()&lt;=Settings!$B$7),"ZOMBIE: high value, closing soon, no next step. ","")&amp;IF(AND(E38&lt;&gt;F38,F38&lt;&gt;""),"Forecast category changed since last week. ",""))))</f>
        <v/>
      </c>
      <c r="AA38" s="22">
        <f>IF(OR(A38="",C38="Closed won",C38="Closed lost"),"",IF(J38="",3,0)+IF(AND(K38&lt;&gt;"",K38&lt;TODAY()),2,0)+IF(AND(Y38&lt;&gt;"",Y38&gt;Settings!$B$4),2,0)+IF(M38&gt;=Settings!$B$5,2,0)+IF(Q38="Unknown",3,0)+IF(V38="Unknown",2,0)+IF(N38="N",1,0))</f>
        <v/>
      </c>
    </row>
    <row r="39">
      <c r="A39" s="24" t="n"/>
      <c r="B39" s="24" t="n"/>
      <c r="C39" s="24" t="n"/>
      <c r="D39" s="25" t="n"/>
      <c r="E39" s="24" t="n"/>
      <c r="F39" s="24" t="n"/>
      <c r="G39" s="26" t="n"/>
      <c r="H39" s="26" t="n"/>
      <c r="I39" s="26" t="n"/>
      <c r="J39" s="27" t="n"/>
      <c r="K39" s="26" t="n"/>
      <c r="L39" s="24" t="n"/>
      <c r="M39" s="24" t="n"/>
      <c r="N39" s="24" t="n"/>
      <c r="O39" s="27" t="n"/>
      <c r="P39" s="24" t="n"/>
      <c r="Q39" s="24" t="n"/>
      <c r="R39" s="24" t="n"/>
      <c r="S39" s="24" t="n"/>
      <c r="T39" s="24" t="n"/>
      <c r="U39" s="24" t="n"/>
      <c r="V39" s="24" t="n"/>
      <c r="W39" s="24" t="n"/>
      <c r="X39" s="22">
        <f>IF(H39="","",TODAY()-H39)</f>
        <v/>
      </c>
      <c r="Y39" s="22">
        <f>IF(I39="","",TODAY()-I39)</f>
        <v/>
      </c>
      <c r="Z39" s="23">
        <f>IF(A39="","",TRIM(IF(OR(C39="Closed won",C39="Closed lost"),"",IF(J39="","No next step. ","")&amp;IF(AND(K39&lt;&gt;"",K39&lt;TODAY()),"Next step overdue. ","")&amp;IF(AND(J39&lt;&gt;"",L39&lt;&gt;"Y"),"Buyer has not agreed the next step. ","")&amp;IF(AND(Y39&lt;&gt;"",Y39&gt;Settings!$B$4),"No buyer contact for "&amp;Y39&amp;" days. ","")&amp;IF(M39&gt;=Settings!$B$5,"Close date moved "&amp;M39&amp;" times. ","")&amp;IF(Q39="Unknown","Economic buyer unknown. ","")&amp;IF(V39="Unknown","Champion unknown. ","")&amp;IF(N39="N","No mutual action plan. ","")&amp;IF(AND(D39&gt;=Settings!$B$6,J39="",G39&lt;&gt;"",G39-TODAY()&lt;=Settings!$B$7),"ZOMBIE: high value, closing soon, no next step. ","")&amp;IF(AND(E39&lt;&gt;F39,F39&lt;&gt;""),"Forecast category changed since last week. ",""))))</f>
        <v/>
      </c>
      <c r="AA39" s="22">
        <f>IF(OR(A39="",C39="Closed won",C39="Closed lost"),"",IF(J39="",3,0)+IF(AND(K39&lt;&gt;"",K39&lt;TODAY()),2,0)+IF(AND(Y39&lt;&gt;"",Y39&gt;Settings!$B$4),2,0)+IF(M39&gt;=Settings!$B$5,2,0)+IF(Q39="Unknown",3,0)+IF(V39="Unknown",2,0)+IF(N39="N",1,0))</f>
        <v/>
      </c>
    </row>
    <row r="40">
      <c r="A40" s="24" t="n"/>
      <c r="B40" s="24" t="n"/>
      <c r="C40" s="24" t="n"/>
      <c r="D40" s="25" t="n"/>
      <c r="E40" s="24" t="n"/>
      <c r="F40" s="24" t="n"/>
      <c r="G40" s="26" t="n"/>
      <c r="H40" s="26" t="n"/>
      <c r="I40" s="26" t="n"/>
      <c r="J40" s="27" t="n"/>
      <c r="K40" s="26" t="n"/>
      <c r="L40" s="24" t="n"/>
      <c r="M40" s="24" t="n"/>
      <c r="N40" s="24" t="n"/>
      <c r="O40" s="27" t="n"/>
      <c r="P40" s="24" t="n"/>
      <c r="Q40" s="24" t="n"/>
      <c r="R40" s="24" t="n"/>
      <c r="S40" s="24" t="n"/>
      <c r="T40" s="24" t="n"/>
      <c r="U40" s="24" t="n"/>
      <c r="V40" s="24" t="n"/>
      <c r="W40" s="24" t="n"/>
      <c r="X40" s="22">
        <f>IF(H40="","",TODAY()-H40)</f>
        <v/>
      </c>
      <c r="Y40" s="22">
        <f>IF(I40="","",TODAY()-I40)</f>
        <v/>
      </c>
      <c r="Z40" s="23">
        <f>IF(A40="","",TRIM(IF(OR(C40="Closed won",C40="Closed lost"),"",IF(J40="","No next step. ","")&amp;IF(AND(K40&lt;&gt;"",K40&lt;TODAY()),"Next step overdue. ","")&amp;IF(AND(J40&lt;&gt;"",L40&lt;&gt;"Y"),"Buyer has not agreed the next step. ","")&amp;IF(AND(Y40&lt;&gt;"",Y40&gt;Settings!$B$4),"No buyer contact for "&amp;Y40&amp;" days. ","")&amp;IF(M40&gt;=Settings!$B$5,"Close date moved "&amp;M40&amp;" times. ","")&amp;IF(Q40="Unknown","Economic buyer unknown. ","")&amp;IF(V40="Unknown","Champion unknown. ","")&amp;IF(N40="N","No mutual action plan. ","")&amp;IF(AND(D40&gt;=Settings!$B$6,J40="",G40&lt;&gt;"",G40-TODAY()&lt;=Settings!$B$7),"ZOMBIE: high value, closing soon, no next step. ","")&amp;IF(AND(E40&lt;&gt;F40,F40&lt;&gt;""),"Forecast category changed since last week. ",""))))</f>
        <v/>
      </c>
      <c r="AA40" s="22">
        <f>IF(OR(A40="",C40="Closed won",C40="Closed lost"),"",IF(J40="",3,0)+IF(AND(K40&lt;&gt;"",K40&lt;TODAY()),2,0)+IF(AND(Y40&lt;&gt;"",Y40&gt;Settings!$B$4),2,0)+IF(M40&gt;=Settings!$B$5,2,0)+IF(Q40="Unknown",3,0)+IF(V40="Unknown",2,0)+IF(N40="N",1,0))</f>
        <v/>
      </c>
    </row>
    <row r="41">
      <c r="A41" s="24" t="n"/>
      <c r="B41" s="24" t="n"/>
      <c r="C41" s="24" t="n"/>
      <c r="D41" s="25" t="n"/>
      <c r="E41" s="24" t="n"/>
      <c r="F41" s="24" t="n"/>
      <c r="G41" s="26" t="n"/>
      <c r="H41" s="26" t="n"/>
      <c r="I41" s="26" t="n"/>
      <c r="J41" s="27" t="n"/>
      <c r="K41" s="26" t="n"/>
      <c r="L41" s="24" t="n"/>
      <c r="M41" s="24" t="n"/>
      <c r="N41" s="24" t="n"/>
      <c r="O41" s="27" t="n"/>
      <c r="P41" s="24" t="n"/>
      <c r="Q41" s="24" t="n"/>
      <c r="R41" s="24" t="n"/>
      <c r="S41" s="24" t="n"/>
      <c r="T41" s="24" t="n"/>
      <c r="U41" s="24" t="n"/>
      <c r="V41" s="24" t="n"/>
      <c r="W41" s="24" t="n"/>
      <c r="X41" s="22">
        <f>IF(H41="","",TODAY()-H41)</f>
        <v/>
      </c>
      <c r="Y41" s="22">
        <f>IF(I41="","",TODAY()-I41)</f>
        <v/>
      </c>
      <c r="Z41" s="23">
        <f>IF(A41="","",TRIM(IF(OR(C41="Closed won",C41="Closed lost"),"",IF(J41="","No next step. ","")&amp;IF(AND(K41&lt;&gt;"",K41&lt;TODAY()),"Next step overdue. ","")&amp;IF(AND(J41&lt;&gt;"",L41&lt;&gt;"Y"),"Buyer has not agreed the next step. ","")&amp;IF(AND(Y41&lt;&gt;"",Y41&gt;Settings!$B$4),"No buyer contact for "&amp;Y41&amp;" days. ","")&amp;IF(M41&gt;=Settings!$B$5,"Close date moved "&amp;M41&amp;" times. ","")&amp;IF(Q41="Unknown","Economic buyer unknown. ","")&amp;IF(V41="Unknown","Champion unknown. ","")&amp;IF(N41="N","No mutual action plan. ","")&amp;IF(AND(D41&gt;=Settings!$B$6,J41="",G41&lt;&gt;"",G41-TODAY()&lt;=Settings!$B$7),"ZOMBIE: high value, closing soon, no next step. ","")&amp;IF(AND(E41&lt;&gt;F41,F41&lt;&gt;""),"Forecast category changed since last week. ",""))))</f>
        <v/>
      </c>
      <c r="AA41" s="22">
        <f>IF(OR(A41="",C41="Closed won",C41="Closed lost"),"",IF(J41="",3,0)+IF(AND(K41&lt;&gt;"",K41&lt;TODAY()),2,0)+IF(AND(Y41&lt;&gt;"",Y41&gt;Settings!$B$4),2,0)+IF(M41&gt;=Settings!$B$5,2,0)+IF(Q41="Unknown",3,0)+IF(V41="Unknown",2,0)+IF(N41="N",1,0))</f>
        <v/>
      </c>
    </row>
    <row r="42">
      <c r="A42" s="24" t="n"/>
      <c r="B42" s="24" t="n"/>
      <c r="C42" s="24" t="n"/>
      <c r="D42" s="25" t="n"/>
      <c r="E42" s="24" t="n"/>
      <c r="F42" s="24" t="n"/>
      <c r="G42" s="26" t="n"/>
      <c r="H42" s="26" t="n"/>
      <c r="I42" s="26" t="n"/>
      <c r="J42" s="27" t="n"/>
      <c r="K42" s="26" t="n"/>
      <c r="L42" s="24" t="n"/>
      <c r="M42" s="24" t="n"/>
      <c r="N42" s="24" t="n"/>
      <c r="O42" s="27" t="n"/>
      <c r="P42" s="24" t="n"/>
      <c r="Q42" s="24" t="n"/>
      <c r="R42" s="24" t="n"/>
      <c r="S42" s="24" t="n"/>
      <c r="T42" s="24" t="n"/>
      <c r="U42" s="24" t="n"/>
      <c r="V42" s="24" t="n"/>
      <c r="W42" s="24" t="n"/>
      <c r="X42" s="22">
        <f>IF(H42="","",TODAY()-H42)</f>
        <v/>
      </c>
      <c r="Y42" s="22">
        <f>IF(I42="","",TODAY()-I42)</f>
        <v/>
      </c>
      <c r="Z42" s="23">
        <f>IF(A42="","",TRIM(IF(OR(C42="Closed won",C42="Closed lost"),"",IF(J42="","No next step. ","")&amp;IF(AND(K42&lt;&gt;"",K42&lt;TODAY()),"Next step overdue. ","")&amp;IF(AND(J42&lt;&gt;"",L42&lt;&gt;"Y"),"Buyer has not agreed the next step. ","")&amp;IF(AND(Y42&lt;&gt;"",Y42&gt;Settings!$B$4),"No buyer contact for "&amp;Y42&amp;" days. ","")&amp;IF(M42&gt;=Settings!$B$5,"Close date moved "&amp;M42&amp;" times. ","")&amp;IF(Q42="Unknown","Economic buyer unknown. ","")&amp;IF(V42="Unknown","Champion unknown. ","")&amp;IF(N42="N","No mutual action plan. ","")&amp;IF(AND(D42&gt;=Settings!$B$6,J42="",G42&lt;&gt;"",G42-TODAY()&lt;=Settings!$B$7),"ZOMBIE: high value, closing soon, no next step. ","")&amp;IF(AND(E42&lt;&gt;F42,F42&lt;&gt;""),"Forecast category changed since last week. ",""))))</f>
        <v/>
      </c>
      <c r="AA42" s="22">
        <f>IF(OR(A42="",C42="Closed won",C42="Closed lost"),"",IF(J42="",3,0)+IF(AND(K42&lt;&gt;"",K42&lt;TODAY()),2,0)+IF(AND(Y42&lt;&gt;"",Y42&gt;Settings!$B$4),2,0)+IF(M42&gt;=Settings!$B$5,2,0)+IF(Q42="Unknown",3,0)+IF(V42="Unknown",2,0)+IF(N42="N",1,0))</f>
        <v/>
      </c>
    </row>
    <row r="43">
      <c r="A43" s="24" t="n"/>
      <c r="B43" s="24" t="n"/>
      <c r="C43" s="24" t="n"/>
      <c r="D43" s="25" t="n"/>
      <c r="E43" s="24" t="n"/>
      <c r="F43" s="24" t="n"/>
      <c r="G43" s="26" t="n"/>
      <c r="H43" s="26" t="n"/>
      <c r="I43" s="26" t="n"/>
      <c r="J43" s="27" t="n"/>
      <c r="K43" s="26" t="n"/>
      <c r="L43" s="24" t="n"/>
      <c r="M43" s="24" t="n"/>
      <c r="N43" s="24" t="n"/>
      <c r="O43" s="27" t="n"/>
      <c r="P43" s="24" t="n"/>
      <c r="Q43" s="24" t="n"/>
      <c r="R43" s="24" t="n"/>
      <c r="S43" s="24" t="n"/>
      <c r="T43" s="24" t="n"/>
      <c r="U43" s="24" t="n"/>
      <c r="V43" s="24" t="n"/>
      <c r="W43" s="24" t="n"/>
      <c r="X43" s="22">
        <f>IF(H43="","",TODAY()-H43)</f>
        <v/>
      </c>
      <c r="Y43" s="22">
        <f>IF(I43="","",TODAY()-I43)</f>
        <v/>
      </c>
      <c r="Z43" s="23">
        <f>IF(A43="","",TRIM(IF(OR(C43="Closed won",C43="Closed lost"),"",IF(J43="","No next step. ","")&amp;IF(AND(K43&lt;&gt;"",K43&lt;TODAY()),"Next step overdue. ","")&amp;IF(AND(J43&lt;&gt;"",L43&lt;&gt;"Y"),"Buyer has not agreed the next step. ","")&amp;IF(AND(Y43&lt;&gt;"",Y43&gt;Settings!$B$4),"No buyer contact for "&amp;Y43&amp;" days. ","")&amp;IF(M43&gt;=Settings!$B$5,"Close date moved "&amp;M43&amp;" times. ","")&amp;IF(Q43="Unknown","Economic buyer unknown. ","")&amp;IF(V43="Unknown","Champion unknown. ","")&amp;IF(N43="N","No mutual action plan. ","")&amp;IF(AND(D43&gt;=Settings!$B$6,J43="",G43&lt;&gt;"",G43-TODAY()&lt;=Settings!$B$7),"ZOMBIE: high value, closing soon, no next step. ","")&amp;IF(AND(E43&lt;&gt;F43,F43&lt;&gt;""),"Forecast category changed since last week. ",""))))</f>
        <v/>
      </c>
      <c r="AA43" s="22">
        <f>IF(OR(A43="",C43="Closed won",C43="Closed lost"),"",IF(J43="",3,0)+IF(AND(K43&lt;&gt;"",K43&lt;TODAY()),2,0)+IF(AND(Y43&lt;&gt;"",Y43&gt;Settings!$B$4),2,0)+IF(M43&gt;=Settings!$B$5,2,0)+IF(Q43="Unknown",3,0)+IF(V43="Unknown",2,0)+IF(N43="N",1,0))</f>
        <v/>
      </c>
    </row>
    <row r="44">
      <c r="A44" s="24" t="n"/>
      <c r="B44" s="24" t="n"/>
      <c r="C44" s="24" t="n"/>
      <c r="D44" s="25" t="n"/>
      <c r="E44" s="24" t="n"/>
      <c r="F44" s="24" t="n"/>
      <c r="G44" s="26" t="n"/>
      <c r="H44" s="26" t="n"/>
      <c r="I44" s="26" t="n"/>
      <c r="J44" s="27" t="n"/>
      <c r="K44" s="26" t="n"/>
      <c r="L44" s="24" t="n"/>
      <c r="M44" s="24" t="n"/>
      <c r="N44" s="24" t="n"/>
      <c r="O44" s="27" t="n"/>
      <c r="P44" s="24" t="n"/>
      <c r="Q44" s="24" t="n"/>
      <c r="R44" s="24" t="n"/>
      <c r="S44" s="24" t="n"/>
      <c r="T44" s="24" t="n"/>
      <c r="U44" s="24" t="n"/>
      <c r="V44" s="24" t="n"/>
      <c r="W44" s="24" t="n"/>
      <c r="X44" s="22">
        <f>IF(H44="","",TODAY()-H44)</f>
        <v/>
      </c>
      <c r="Y44" s="22">
        <f>IF(I44="","",TODAY()-I44)</f>
        <v/>
      </c>
      <c r="Z44" s="23">
        <f>IF(A44="","",TRIM(IF(OR(C44="Closed won",C44="Closed lost"),"",IF(J44="","No next step. ","")&amp;IF(AND(K44&lt;&gt;"",K44&lt;TODAY()),"Next step overdue. ","")&amp;IF(AND(J44&lt;&gt;"",L44&lt;&gt;"Y"),"Buyer has not agreed the next step. ","")&amp;IF(AND(Y44&lt;&gt;"",Y44&gt;Settings!$B$4),"No buyer contact for "&amp;Y44&amp;" days. ","")&amp;IF(M44&gt;=Settings!$B$5,"Close date moved "&amp;M44&amp;" times. ","")&amp;IF(Q44="Unknown","Economic buyer unknown. ","")&amp;IF(V44="Unknown","Champion unknown. ","")&amp;IF(N44="N","No mutual action plan. ","")&amp;IF(AND(D44&gt;=Settings!$B$6,J44="",G44&lt;&gt;"",G44-TODAY()&lt;=Settings!$B$7),"ZOMBIE: high value, closing soon, no next step. ","")&amp;IF(AND(E44&lt;&gt;F44,F44&lt;&gt;""),"Forecast category changed since last week. ",""))))</f>
        <v/>
      </c>
      <c r="AA44" s="22">
        <f>IF(OR(A44="",C44="Closed won",C44="Closed lost"),"",IF(J44="",3,0)+IF(AND(K44&lt;&gt;"",K44&lt;TODAY()),2,0)+IF(AND(Y44&lt;&gt;"",Y44&gt;Settings!$B$4),2,0)+IF(M44&gt;=Settings!$B$5,2,0)+IF(Q44="Unknown",3,0)+IF(V44="Unknown",2,0)+IF(N44="N",1,0))</f>
        <v/>
      </c>
    </row>
    <row r="45">
      <c r="A45" s="24" t="n"/>
      <c r="B45" s="24" t="n"/>
      <c r="C45" s="24" t="n"/>
      <c r="D45" s="25" t="n"/>
      <c r="E45" s="24" t="n"/>
      <c r="F45" s="24" t="n"/>
      <c r="G45" s="26" t="n"/>
      <c r="H45" s="26" t="n"/>
      <c r="I45" s="26" t="n"/>
      <c r="J45" s="27" t="n"/>
      <c r="K45" s="26" t="n"/>
      <c r="L45" s="24" t="n"/>
      <c r="M45" s="24" t="n"/>
      <c r="N45" s="24" t="n"/>
      <c r="O45" s="27" t="n"/>
      <c r="P45" s="24" t="n"/>
      <c r="Q45" s="24" t="n"/>
      <c r="R45" s="24" t="n"/>
      <c r="S45" s="24" t="n"/>
      <c r="T45" s="24" t="n"/>
      <c r="U45" s="24" t="n"/>
      <c r="V45" s="24" t="n"/>
      <c r="W45" s="24" t="n"/>
      <c r="X45" s="22">
        <f>IF(H45="","",TODAY()-H45)</f>
        <v/>
      </c>
      <c r="Y45" s="22">
        <f>IF(I45="","",TODAY()-I45)</f>
        <v/>
      </c>
      <c r="Z45" s="23">
        <f>IF(A45="","",TRIM(IF(OR(C45="Closed won",C45="Closed lost"),"",IF(J45="","No next step. ","")&amp;IF(AND(K45&lt;&gt;"",K45&lt;TODAY()),"Next step overdue. ","")&amp;IF(AND(J45&lt;&gt;"",L45&lt;&gt;"Y"),"Buyer has not agreed the next step. ","")&amp;IF(AND(Y45&lt;&gt;"",Y45&gt;Settings!$B$4),"No buyer contact for "&amp;Y45&amp;" days. ","")&amp;IF(M45&gt;=Settings!$B$5,"Close date moved "&amp;M45&amp;" times. ","")&amp;IF(Q45="Unknown","Economic buyer unknown. ","")&amp;IF(V45="Unknown","Champion unknown. ","")&amp;IF(N45="N","No mutual action plan. ","")&amp;IF(AND(D45&gt;=Settings!$B$6,J45="",G45&lt;&gt;"",G45-TODAY()&lt;=Settings!$B$7),"ZOMBIE: high value, closing soon, no next step. ","")&amp;IF(AND(E45&lt;&gt;F45,F45&lt;&gt;""),"Forecast category changed since last week. ",""))))</f>
        <v/>
      </c>
      <c r="AA45" s="22">
        <f>IF(OR(A45="",C45="Closed won",C45="Closed lost"),"",IF(J45="",3,0)+IF(AND(K45&lt;&gt;"",K45&lt;TODAY()),2,0)+IF(AND(Y45&lt;&gt;"",Y45&gt;Settings!$B$4),2,0)+IF(M45&gt;=Settings!$B$5,2,0)+IF(Q45="Unknown",3,0)+IF(V45="Unknown",2,0)+IF(N45="N",1,0))</f>
        <v/>
      </c>
    </row>
    <row r="46">
      <c r="A46" s="24" t="n"/>
      <c r="B46" s="24" t="n"/>
      <c r="C46" s="24" t="n"/>
      <c r="D46" s="25" t="n"/>
      <c r="E46" s="24" t="n"/>
      <c r="F46" s="24" t="n"/>
      <c r="G46" s="26" t="n"/>
      <c r="H46" s="26" t="n"/>
      <c r="I46" s="26" t="n"/>
      <c r="J46" s="27" t="n"/>
      <c r="K46" s="26" t="n"/>
      <c r="L46" s="24" t="n"/>
      <c r="M46" s="24" t="n"/>
      <c r="N46" s="24" t="n"/>
      <c r="O46" s="27" t="n"/>
      <c r="P46" s="24" t="n"/>
      <c r="Q46" s="24" t="n"/>
      <c r="R46" s="24" t="n"/>
      <c r="S46" s="24" t="n"/>
      <c r="T46" s="24" t="n"/>
      <c r="U46" s="24" t="n"/>
      <c r="V46" s="24" t="n"/>
      <c r="W46" s="24" t="n"/>
      <c r="X46" s="22">
        <f>IF(H46="","",TODAY()-H46)</f>
        <v/>
      </c>
      <c r="Y46" s="22">
        <f>IF(I46="","",TODAY()-I46)</f>
        <v/>
      </c>
      <c r="Z46" s="23">
        <f>IF(A46="","",TRIM(IF(OR(C46="Closed won",C46="Closed lost"),"",IF(J46="","No next step. ","")&amp;IF(AND(K46&lt;&gt;"",K46&lt;TODAY()),"Next step overdue. ","")&amp;IF(AND(J46&lt;&gt;"",L46&lt;&gt;"Y"),"Buyer has not agreed the next step. ","")&amp;IF(AND(Y46&lt;&gt;"",Y46&gt;Settings!$B$4),"No buyer contact for "&amp;Y46&amp;" days. ","")&amp;IF(M46&gt;=Settings!$B$5,"Close date moved "&amp;M46&amp;" times. ","")&amp;IF(Q46="Unknown","Economic buyer unknown. ","")&amp;IF(V46="Unknown","Champion unknown. ","")&amp;IF(N46="N","No mutual action plan. ","")&amp;IF(AND(D46&gt;=Settings!$B$6,J46="",G46&lt;&gt;"",G46-TODAY()&lt;=Settings!$B$7),"ZOMBIE: high value, closing soon, no next step. ","")&amp;IF(AND(E46&lt;&gt;F46,F46&lt;&gt;""),"Forecast category changed since last week. ",""))))</f>
        <v/>
      </c>
      <c r="AA46" s="22">
        <f>IF(OR(A46="",C46="Closed won",C46="Closed lost"),"",IF(J46="",3,0)+IF(AND(K46&lt;&gt;"",K46&lt;TODAY()),2,0)+IF(AND(Y46&lt;&gt;"",Y46&gt;Settings!$B$4),2,0)+IF(M46&gt;=Settings!$B$5,2,0)+IF(Q46="Unknown",3,0)+IF(V46="Unknown",2,0)+IF(N46="N",1,0))</f>
        <v/>
      </c>
    </row>
    <row r="47">
      <c r="A47" s="24" t="n"/>
      <c r="B47" s="24" t="n"/>
      <c r="C47" s="24" t="n"/>
      <c r="D47" s="25" t="n"/>
      <c r="E47" s="24" t="n"/>
      <c r="F47" s="24" t="n"/>
      <c r="G47" s="26" t="n"/>
      <c r="H47" s="26" t="n"/>
      <c r="I47" s="26" t="n"/>
      <c r="J47" s="27" t="n"/>
      <c r="K47" s="26" t="n"/>
      <c r="L47" s="24" t="n"/>
      <c r="M47" s="24" t="n"/>
      <c r="N47" s="24" t="n"/>
      <c r="O47" s="27" t="n"/>
      <c r="P47" s="24" t="n"/>
      <c r="Q47" s="24" t="n"/>
      <c r="R47" s="24" t="n"/>
      <c r="S47" s="24" t="n"/>
      <c r="T47" s="24" t="n"/>
      <c r="U47" s="24" t="n"/>
      <c r="V47" s="24" t="n"/>
      <c r="W47" s="24" t="n"/>
      <c r="X47" s="22">
        <f>IF(H47="","",TODAY()-H47)</f>
        <v/>
      </c>
      <c r="Y47" s="22">
        <f>IF(I47="","",TODAY()-I47)</f>
        <v/>
      </c>
      <c r="Z47" s="23">
        <f>IF(A47="","",TRIM(IF(OR(C47="Closed won",C47="Closed lost"),"",IF(J47="","No next step. ","")&amp;IF(AND(K47&lt;&gt;"",K47&lt;TODAY()),"Next step overdue. ","")&amp;IF(AND(J47&lt;&gt;"",L47&lt;&gt;"Y"),"Buyer has not agreed the next step. ","")&amp;IF(AND(Y47&lt;&gt;"",Y47&gt;Settings!$B$4),"No buyer contact for "&amp;Y47&amp;" days. ","")&amp;IF(M47&gt;=Settings!$B$5,"Close date moved "&amp;M47&amp;" times. ","")&amp;IF(Q47="Unknown","Economic buyer unknown. ","")&amp;IF(V47="Unknown","Champion unknown. ","")&amp;IF(N47="N","No mutual action plan. ","")&amp;IF(AND(D47&gt;=Settings!$B$6,J47="",G47&lt;&gt;"",G47-TODAY()&lt;=Settings!$B$7),"ZOMBIE: high value, closing soon, no next step. ","")&amp;IF(AND(E47&lt;&gt;F47,F47&lt;&gt;""),"Forecast category changed since last week. ",""))))</f>
        <v/>
      </c>
      <c r="AA47" s="22">
        <f>IF(OR(A47="",C47="Closed won",C47="Closed lost"),"",IF(J47="",3,0)+IF(AND(K47&lt;&gt;"",K47&lt;TODAY()),2,0)+IF(AND(Y47&lt;&gt;"",Y47&gt;Settings!$B$4),2,0)+IF(M47&gt;=Settings!$B$5,2,0)+IF(Q47="Unknown",3,0)+IF(V47="Unknown",2,0)+IF(N47="N",1,0))</f>
        <v/>
      </c>
    </row>
    <row r="48">
      <c r="A48" s="24" t="n"/>
      <c r="B48" s="24" t="n"/>
      <c r="C48" s="24" t="n"/>
      <c r="D48" s="25" t="n"/>
      <c r="E48" s="24" t="n"/>
      <c r="F48" s="24" t="n"/>
      <c r="G48" s="26" t="n"/>
      <c r="H48" s="26" t="n"/>
      <c r="I48" s="26" t="n"/>
      <c r="J48" s="27" t="n"/>
      <c r="K48" s="26" t="n"/>
      <c r="L48" s="24" t="n"/>
      <c r="M48" s="24" t="n"/>
      <c r="N48" s="24" t="n"/>
      <c r="O48" s="27" t="n"/>
      <c r="P48" s="24" t="n"/>
      <c r="Q48" s="24" t="n"/>
      <c r="R48" s="24" t="n"/>
      <c r="S48" s="24" t="n"/>
      <c r="T48" s="24" t="n"/>
      <c r="U48" s="24" t="n"/>
      <c r="V48" s="24" t="n"/>
      <c r="W48" s="24" t="n"/>
      <c r="X48" s="22">
        <f>IF(H48="","",TODAY()-H48)</f>
        <v/>
      </c>
      <c r="Y48" s="22">
        <f>IF(I48="","",TODAY()-I48)</f>
        <v/>
      </c>
      <c r="Z48" s="23">
        <f>IF(A48="","",TRIM(IF(OR(C48="Closed won",C48="Closed lost"),"",IF(J48="","No next step. ","")&amp;IF(AND(K48&lt;&gt;"",K48&lt;TODAY()),"Next step overdue. ","")&amp;IF(AND(J48&lt;&gt;"",L48&lt;&gt;"Y"),"Buyer has not agreed the next step. ","")&amp;IF(AND(Y48&lt;&gt;"",Y48&gt;Settings!$B$4),"No buyer contact for "&amp;Y48&amp;" days. ","")&amp;IF(M48&gt;=Settings!$B$5,"Close date moved "&amp;M48&amp;" times. ","")&amp;IF(Q48="Unknown","Economic buyer unknown. ","")&amp;IF(V48="Unknown","Champion unknown. ","")&amp;IF(N48="N","No mutual action plan. ","")&amp;IF(AND(D48&gt;=Settings!$B$6,J48="",G48&lt;&gt;"",G48-TODAY()&lt;=Settings!$B$7),"ZOMBIE: high value, closing soon, no next step. ","")&amp;IF(AND(E48&lt;&gt;F48,F48&lt;&gt;""),"Forecast category changed since last week. ",""))))</f>
        <v/>
      </c>
      <c r="AA48" s="22">
        <f>IF(OR(A48="",C48="Closed won",C48="Closed lost"),"",IF(J48="",3,0)+IF(AND(K48&lt;&gt;"",K48&lt;TODAY()),2,0)+IF(AND(Y48&lt;&gt;"",Y48&gt;Settings!$B$4),2,0)+IF(M48&gt;=Settings!$B$5,2,0)+IF(Q48="Unknown",3,0)+IF(V48="Unknown",2,0)+IF(N48="N",1,0))</f>
        <v/>
      </c>
    </row>
    <row r="49">
      <c r="A49" s="24" t="n"/>
      <c r="B49" s="24" t="n"/>
      <c r="C49" s="24" t="n"/>
      <c r="D49" s="25" t="n"/>
      <c r="E49" s="24" t="n"/>
      <c r="F49" s="24" t="n"/>
      <c r="G49" s="26" t="n"/>
      <c r="H49" s="26" t="n"/>
      <c r="I49" s="26" t="n"/>
      <c r="J49" s="27" t="n"/>
      <c r="K49" s="26" t="n"/>
      <c r="L49" s="24" t="n"/>
      <c r="M49" s="24" t="n"/>
      <c r="N49" s="24" t="n"/>
      <c r="O49" s="27" t="n"/>
      <c r="P49" s="24" t="n"/>
      <c r="Q49" s="24" t="n"/>
      <c r="R49" s="24" t="n"/>
      <c r="S49" s="24" t="n"/>
      <c r="T49" s="24" t="n"/>
      <c r="U49" s="24" t="n"/>
      <c r="V49" s="24" t="n"/>
      <c r="W49" s="24" t="n"/>
      <c r="X49" s="22">
        <f>IF(H49="","",TODAY()-H49)</f>
        <v/>
      </c>
      <c r="Y49" s="22">
        <f>IF(I49="","",TODAY()-I49)</f>
        <v/>
      </c>
      <c r="Z49" s="23">
        <f>IF(A49="","",TRIM(IF(OR(C49="Closed won",C49="Closed lost"),"",IF(J49="","No next step. ","")&amp;IF(AND(K49&lt;&gt;"",K49&lt;TODAY()),"Next step overdue. ","")&amp;IF(AND(J49&lt;&gt;"",L49&lt;&gt;"Y"),"Buyer has not agreed the next step. ","")&amp;IF(AND(Y49&lt;&gt;"",Y49&gt;Settings!$B$4),"No buyer contact for "&amp;Y49&amp;" days. ","")&amp;IF(M49&gt;=Settings!$B$5,"Close date moved "&amp;M49&amp;" times. ","")&amp;IF(Q49="Unknown","Economic buyer unknown. ","")&amp;IF(V49="Unknown","Champion unknown. ","")&amp;IF(N49="N","No mutual action plan. ","")&amp;IF(AND(D49&gt;=Settings!$B$6,J49="",G49&lt;&gt;"",G49-TODAY()&lt;=Settings!$B$7),"ZOMBIE: high value, closing soon, no next step. ","")&amp;IF(AND(E49&lt;&gt;F49,F49&lt;&gt;""),"Forecast category changed since last week. ",""))))</f>
        <v/>
      </c>
      <c r="AA49" s="22">
        <f>IF(OR(A49="",C49="Closed won",C49="Closed lost"),"",IF(J49="",3,0)+IF(AND(K49&lt;&gt;"",K49&lt;TODAY()),2,0)+IF(AND(Y49&lt;&gt;"",Y49&gt;Settings!$B$4),2,0)+IF(M49&gt;=Settings!$B$5,2,0)+IF(Q49="Unknown",3,0)+IF(V49="Unknown",2,0)+IF(N49="N",1,0))</f>
        <v/>
      </c>
    </row>
    <row r="50">
      <c r="A50" s="24" t="n"/>
      <c r="B50" s="24" t="n"/>
      <c r="C50" s="24" t="n"/>
      <c r="D50" s="25" t="n"/>
      <c r="E50" s="24" t="n"/>
      <c r="F50" s="24" t="n"/>
      <c r="G50" s="26" t="n"/>
      <c r="H50" s="26" t="n"/>
      <c r="I50" s="26" t="n"/>
      <c r="J50" s="27" t="n"/>
      <c r="K50" s="26" t="n"/>
      <c r="L50" s="24" t="n"/>
      <c r="M50" s="24" t="n"/>
      <c r="N50" s="24" t="n"/>
      <c r="O50" s="27" t="n"/>
      <c r="P50" s="24" t="n"/>
      <c r="Q50" s="24" t="n"/>
      <c r="R50" s="24" t="n"/>
      <c r="S50" s="24" t="n"/>
      <c r="T50" s="24" t="n"/>
      <c r="U50" s="24" t="n"/>
      <c r="V50" s="24" t="n"/>
      <c r="W50" s="24" t="n"/>
      <c r="X50" s="22">
        <f>IF(H50="","",TODAY()-H50)</f>
        <v/>
      </c>
      <c r="Y50" s="22">
        <f>IF(I50="","",TODAY()-I50)</f>
        <v/>
      </c>
      <c r="Z50" s="23">
        <f>IF(A50="","",TRIM(IF(OR(C50="Closed won",C50="Closed lost"),"",IF(J50="","No next step. ","")&amp;IF(AND(K50&lt;&gt;"",K50&lt;TODAY()),"Next step overdue. ","")&amp;IF(AND(J50&lt;&gt;"",L50&lt;&gt;"Y"),"Buyer has not agreed the next step. ","")&amp;IF(AND(Y50&lt;&gt;"",Y50&gt;Settings!$B$4),"No buyer contact for "&amp;Y50&amp;" days. ","")&amp;IF(M50&gt;=Settings!$B$5,"Close date moved "&amp;M50&amp;" times. ","")&amp;IF(Q50="Unknown","Economic buyer unknown. ","")&amp;IF(V50="Unknown","Champion unknown. ","")&amp;IF(N50="N","No mutual action plan. ","")&amp;IF(AND(D50&gt;=Settings!$B$6,J50="",G50&lt;&gt;"",G50-TODAY()&lt;=Settings!$B$7),"ZOMBIE: high value, closing soon, no next step. ","")&amp;IF(AND(E50&lt;&gt;F50,F50&lt;&gt;""),"Forecast category changed since last week. ",""))))</f>
        <v/>
      </c>
      <c r="AA50" s="22">
        <f>IF(OR(A50="",C50="Closed won",C50="Closed lost"),"",IF(J50="",3,0)+IF(AND(K50&lt;&gt;"",K50&lt;TODAY()),2,0)+IF(AND(Y50&lt;&gt;"",Y50&gt;Settings!$B$4),2,0)+IF(M50&gt;=Settings!$B$5,2,0)+IF(Q50="Unknown",3,0)+IF(V50="Unknown",2,0)+IF(N50="N",1,0))</f>
        <v/>
      </c>
    </row>
    <row r="51">
      <c r="A51" s="24" t="n"/>
      <c r="B51" s="24" t="n"/>
      <c r="C51" s="24" t="n"/>
      <c r="D51" s="25" t="n"/>
      <c r="E51" s="24" t="n"/>
      <c r="F51" s="24" t="n"/>
      <c r="G51" s="26" t="n"/>
      <c r="H51" s="26" t="n"/>
      <c r="I51" s="26" t="n"/>
      <c r="J51" s="27" t="n"/>
      <c r="K51" s="26" t="n"/>
      <c r="L51" s="24" t="n"/>
      <c r="M51" s="24" t="n"/>
      <c r="N51" s="24" t="n"/>
      <c r="O51" s="27" t="n"/>
      <c r="P51" s="24" t="n"/>
      <c r="Q51" s="24" t="n"/>
      <c r="R51" s="24" t="n"/>
      <c r="S51" s="24" t="n"/>
      <c r="T51" s="24" t="n"/>
      <c r="U51" s="24" t="n"/>
      <c r="V51" s="24" t="n"/>
      <c r="W51" s="24" t="n"/>
      <c r="X51" s="22">
        <f>IF(H51="","",TODAY()-H51)</f>
        <v/>
      </c>
      <c r="Y51" s="22">
        <f>IF(I51="","",TODAY()-I51)</f>
        <v/>
      </c>
      <c r="Z51" s="23">
        <f>IF(A51="","",TRIM(IF(OR(C51="Closed won",C51="Closed lost"),"",IF(J51="","No next step. ","")&amp;IF(AND(K51&lt;&gt;"",K51&lt;TODAY()),"Next step overdue. ","")&amp;IF(AND(J51&lt;&gt;"",L51&lt;&gt;"Y"),"Buyer has not agreed the next step. ","")&amp;IF(AND(Y51&lt;&gt;"",Y51&gt;Settings!$B$4),"No buyer contact for "&amp;Y51&amp;" days. ","")&amp;IF(M51&gt;=Settings!$B$5,"Close date moved "&amp;M51&amp;" times. ","")&amp;IF(Q51="Unknown","Economic buyer unknown. ","")&amp;IF(V51="Unknown","Champion unknown. ","")&amp;IF(N51="N","No mutual action plan. ","")&amp;IF(AND(D51&gt;=Settings!$B$6,J51="",G51&lt;&gt;"",G51-TODAY()&lt;=Settings!$B$7),"ZOMBIE: high value, closing soon, no next step. ","")&amp;IF(AND(E51&lt;&gt;F51,F51&lt;&gt;""),"Forecast category changed since last week. ",""))))</f>
        <v/>
      </c>
      <c r="AA51" s="22">
        <f>IF(OR(A51="",C51="Closed won",C51="Closed lost"),"",IF(J51="",3,0)+IF(AND(K51&lt;&gt;"",K51&lt;TODAY()),2,0)+IF(AND(Y51&lt;&gt;"",Y51&gt;Settings!$B$4),2,0)+IF(M51&gt;=Settings!$B$5,2,0)+IF(Q51="Unknown",3,0)+IF(V51="Unknown",2,0)+IF(N51="N",1,0))</f>
        <v/>
      </c>
    </row>
    <row r="52">
      <c r="A52" s="24" t="n"/>
      <c r="B52" s="24" t="n"/>
      <c r="C52" s="24" t="n"/>
      <c r="D52" s="25" t="n"/>
      <c r="E52" s="24" t="n"/>
      <c r="F52" s="24" t="n"/>
      <c r="G52" s="26" t="n"/>
      <c r="H52" s="26" t="n"/>
      <c r="I52" s="26" t="n"/>
      <c r="J52" s="27" t="n"/>
      <c r="K52" s="26" t="n"/>
      <c r="L52" s="24" t="n"/>
      <c r="M52" s="24" t="n"/>
      <c r="N52" s="24" t="n"/>
      <c r="O52" s="27" t="n"/>
      <c r="P52" s="24" t="n"/>
      <c r="Q52" s="24" t="n"/>
      <c r="R52" s="24" t="n"/>
      <c r="S52" s="24" t="n"/>
      <c r="T52" s="24" t="n"/>
      <c r="U52" s="24" t="n"/>
      <c r="V52" s="24" t="n"/>
      <c r="W52" s="24" t="n"/>
      <c r="X52" s="22">
        <f>IF(H52="","",TODAY()-H52)</f>
        <v/>
      </c>
      <c r="Y52" s="22">
        <f>IF(I52="","",TODAY()-I52)</f>
        <v/>
      </c>
      <c r="Z52" s="23">
        <f>IF(A52="","",TRIM(IF(OR(C52="Closed won",C52="Closed lost"),"",IF(J52="","No next step. ","")&amp;IF(AND(K52&lt;&gt;"",K52&lt;TODAY()),"Next step overdue. ","")&amp;IF(AND(J52&lt;&gt;"",L52&lt;&gt;"Y"),"Buyer has not agreed the next step. ","")&amp;IF(AND(Y52&lt;&gt;"",Y52&gt;Settings!$B$4),"No buyer contact for "&amp;Y52&amp;" days. ","")&amp;IF(M52&gt;=Settings!$B$5,"Close date moved "&amp;M52&amp;" times. ","")&amp;IF(Q52="Unknown","Economic buyer unknown. ","")&amp;IF(V52="Unknown","Champion unknown. ","")&amp;IF(N52="N","No mutual action plan. ","")&amp;IF(AND(D52&gt;=Settings!$B$6,J52="",G52&lt;&gt;"",G52-TODAY()&lt;=Settings!$B$7),"ZOMBIE: high value, closing soon, no next step. ","")&amp;IF(AND(E52&lt;&gt;F52,F52&lt;&gt;""),"Forecast category changed since last week. ",""))))</f>
        <v/>
      </c>
      <c r="AA52" s="22">
        <f>IF(OR(A52="",C52="Closed won",C52="Closed lost"),"",IF(J52="",3,0)+IF(AND(K52&lt;&gt;"",K52&lt;TODAY()),2,0)+IF(AND(Y52&lt;&gt;"",Y52&gt;Settings!$B$4),2,0)+IF(M52&gt;=Settings!$B$5,2,0)+IF(Q52="Unknown",3,0)+IF(V52="Unknown",2,0)+IF(N52="N",1,0))</f>
        <v/>
      </c>
    </row>
  </sheetData>
  <conditionalFormatting sqref="P3:W52">
    <cfRule type="cellIs" priority="1" operator="equal" dxfId="0">
      <formula>"Known"</formula>
    </cfRule>
    <cfRule type="cellIs" priority="2" operator="equal" dxfId="1">
      <formula>"Partial"</formula>
    </cfRule>
    <cfRule type="cellIs" priority="3" operator="equal" dxfId="2">
      <formula>"Unknown"</formula>
    </cfRule>
  </conditionalFormatting>
  <conditionalFormatting sqref="AA3:AA52">
    <cfRule type="expression" priority="4" dxfId="3">
      <formula>AND(ISNUMBER(AA3),AA3&gt;=6)</formula>
    </cfRule>
    <cfRule type="expression" priority="5" dxfId="1">
      <formula>AND(ISNUMBER(AA3),AA3&gt;=3,AA3&lt;6)</formula>
    </cfRule>
  </conditionalFormatting>
  <conditionalFormatting sqref="Z3:Z52">
    <cfRule type="expression" priority="6" dxfId="2">
      <formula>ISNUMBER(SEARCH("ZOMBIE",Z3))</formula>
    </cfRule>
  </conditionalFormatting>
  <dataValidations count="5">
    <dataValidation sqref="C3:C52" showDropDown="0" showInputMessage="0" showErrorMessage="0" allowBlank="1" type="list">
      <formula1>"Qualify,Discover,Solution,Proposal,Negotiate,Closed won,Closed lost"</formula1>
    </dataValidation>
    <dataValidation sqref="E3:F52" showDropDown="0" showInputMessage="0" showErrorMessage="0" allowBlank="1" type="list">
      <formula1>"Commit,Best case,Pipeline,Omit"</formula1>
    </dataValidation>
    <dataValidation sqref="L3:L52" showDropDown="0" showInputMessage="0" showErrorMessage="0" allowBlank="1" type="list">
      <formula1>"Y,N"</formula1>
    </dataValidation>
    <dataValidation sqref="N3:N52" showDropDown="0" showInputMessage="0" showErrorMessage="0" allowBlank="1" type="list">
      <formula1>"Y,N"</formula1>
    </dataValidation>
    <dataValidation sqref="P3:W52" showDropDown="0" showInputMessage="0" showErrorMessage="0" allowBlank="1" type="list">
      <formula1>"Known,Partial,Unknown"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2" customWidth="1" min="3" max="3"/>
  </cols>
  <sheetData>
    <row r="1">
      <c r="A1" s="9" t="inlineStr">
        <is>
          <t>Pipeline summary</t>
        </is>
      </c>
    </row>
    <row r="3" ht="30" customHeight="1">
      <c r="A3" s="10" t="inlineStr">
        <is>
          <t>Forecast category</t>
        </is>
      </c>
      <c r="B3" s="10" t="inlineStr">
        <is>
          <t>Value</t>
        </is>
      </c>
      <c r="C3" s="10" t="inlineStr">
        <is>
          <t>Deals</t>
        </is>
      </c>
    </row>
    <row r="4">
      <c r="A4" s="28" t="inlineStr">
        <is>
          <t>Commit</t>
        </is>
      </c>
      <c r="B4" s="29">
        <f>SUMIFS(Deals!$D$3:$D$52,Deals!$E$3:$E$52,A4,Deals!$C$3:$C$52,"&lt;&gt;Closed won",Deals!$C$3:$C$52,"&lt;&gt;Closed lost")</f>
        <v/>
      </c>
      <c r="C4" s="30">
        <f>COUNTIFS(Deals!$E$3:$E$52,A4,Deals!$C$3:$C$52,"&lt;&gt;Closed won",Deals!$C$3:$C$52,"&lt;&gt;Closed lost",Deals!$A$3:$A$52,"&lt;&gt;")</f>
        <v/>
      </c>
    </row>
    <row r="5">
      <c r="A5" s="28" t="inlineStr">
        <is>
          <t>Best case</t>
        </is>
      </c>
      <c r="B5" s="29">
        <f>SUMIFS(Deals!$D$3:$D$52,Deals!$E$3:$E$52,A5,Deals!$C$3:$C$52,"&lt;&gt;Closed won",Deals!$C$3:$C$52,"&lt;&gt;Closed lost")</f>
        <v/>
      </c>
      <c r="C5" s="30">
        <f>COUNTIFS(Deals!$E$3:$E$52,A5,Deals!$C$3:$C$52,"&lt;&gt;Closed won",Deals!$C$3:$C$52,"&lt;&gt;Closed lost",Deals!$A$3:$A$52,"&lt;&gt;")</f>
        <v/>
      </c>
    </row>
    <row r="6">
      <c r="A6" s="28" t="inlineStr">
        <is>
          <t>Pipeline</t>
        </is>
      </c>
      <c r="B6" s="29">
        <f>SUMIFS(Deals!$D$3:$D$52,Deals!$E$3:$E$52,A6,Deals!$C$3:$C$52,"&lt;&gt;Closed won",Deals!$C$3:$C$52,"&lt;&gt;Closed lost")</f>
        <v/>
      </c>
      <c r="C6" s="30">
        <f>COUNTIFS(Deals!$E$3:$E$52,A6,Deals!$C$3:$C$52,"&lt;&gt;Closed won",Deals!$C$3:$C$52,"&lt;&gt;Closed lost",Deals!$A$3:$A$52,"&lt;&gt;")</f>
        <v/>
      </c>
    </row>
    <row r="7">
      <c r="A7" s="28" t="inlineStr">
        <is>
          <t>Omit</t>
        </is>
      </c>
      <c r="B7" s="29">
        <f>SUMIFS(Deals!$D$3:$D$52,Deals!$E$3:$E$52,A7,Deals!$C$3:$C$52,"&lt;&gt;Closed won",Deals!$C$3:$C$52,"&lt;&gt;Closed lost")</f>
        <v/>
      </c>
      <c r="C7" s="30">
        <f>COUNTIFS(Deals!$E$3:$E$52,A7,Deals!$C$3:$C$52,"&lt;&gt;Closed won",Deals!$C$3:$C$52,"&lt;&gt;Closed lost",Deals!$A$3:$A$52,"&lt;&gt;")</f>
        <v/>
      </c>
    </row>
    <row r="10">
      <c r="A10" s="12" t="inlineStr">
        <is>
          <t>Deals with a risk score of 6 or more</t>
        </is>
      </c>
      <c r="B10" s="31">
        <f>COUNTIF(Deals!AA3:AA52,"&gt;=6")</f>
        <v/>
      </c>
    </row>
    <row r="11">
      <c r="A11" s="12" t="inlineStr">
        <is>
          <t>Value of deals scoring 6 or more</t>
        </is>
      </c>
      <c r="B11" s="31">
        <f>SUMIFS(Deals!D3:D52,Deals!AA3:AA52,"&gt;=6")</f>
        <v/>
      </c>
    </row>
    <row r="12">
      <c r="A12" s="12" t="inlineStr">
        <is>
          <t>Deals with no next step</t>
        </is>
      </c>
      <c r="B12" s="31">
        <f>COUNTIFS(Deals!A3:A52,"&lt;&gt;",Deals!J3:J52,"",Deals!C3:C52,"&lt;&gt;Closed won",Deals!C3:C52,"&lt;&gt;Closed lost")</f>
        <v/>
      </c>
    </row>
    <row r="13">
      <c r="A13" s="12" t="inlineStr">
        <is>
          <t>Deals where the economic buyer is unknown</t>
        </is>
      </c>
      <c r="B13" s="31">
        <f>COUNTIF(Deals!Q3:Q52,"Unknown")</f>
        <v/>
      </c>
    </row>
    <row r="14">
      <c r="A14" s="12" t="inlineStr">
        <is>
          <t>Deals whose category changed since last week</t>
        </is>
      </c>
      <c r="B14" s="31">
        <f>SUMPRODUCT((Deals!E3:E52&lt;&gt;Deals!F3:F52)*(Deals!F3:F52&lt;&gt;"")*(Deals!A3:A52&lt;&gt;""))</f>
        <v/>
      </c>
    </row>
    <row r="15">
      <c r="A15" s="12" t="inlineStr">
        <is>
          <t>Pipeline added in the last 7 days (value)</t>
        </is>
      </c>
      <c r="B15" s="31">
        <f>SUMIFS(Deals!D3:D52,Deals!H3:H52,"&gt;="&amp;TODAY()-7)</f>
        <v/>
      </c>
    </row>
    <row r="16">
      <c r="A16" s="12" t="inlineStr">
        <is>
          <t>Average deal age (days)</t>
        </is>
      </c>
      <c r="B16" s="31">
        <f>IFERROR(AVERAGE(Deals!X3:X52),"")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95" customWidth="1" min="3" max="3"/>
  </cols>
  <sheetData>
    <row r="1">
      <c r="A1" s="9" t="inlineStr">
        <is>
          <t>The 30-minute pipeline review</t>
        </is>
      </c>
    </row>
    <row r="3" ht="30" customHeight="1">
      <c r="A3" s="10" t="inlineStr">
        <is>
          <t>Time</t>
        </is>
      </c>
      <c r="B3" s="10" t="inlineStr">
        <is>
          <t>Step</t>
        </is>
      </c>
      <c r="C3" s="10" t="inlineStr">
        <is>
          <t>What to do</t>
        </is>
      </c>
    </row>
    <row r="4" ht="40" customHeight="1">
      <c r="A4" s="32" t="inlineStr">
        <is>
          <t>0-5 min</t>
        </is>
      </c>
      <c r="B4" s="28" t="inlineStr">
        <is>
          <t>Set the frame</t>
        </is>
      </c>
      <c r="C4" s="12" t="inlineStr">
        <is>
          <t>Agree the purpose: finding what is true about the pipeline, not defending it. Confirm the numbers and who is in the room.</t>
        </is>
      </c>
    </row>
    <row r="5" ht="40" customHeight="1">
      <c r="A5" s="32" t="inlineStr">
        <is>
          <t>5-20 min</t>
        </is>
      </c>
      <c r="B5" s="28" t="inlineStr">
        <is>
          <t>Top deals, one by one</t>
        </is>
      </c>
      <c r="C5" s="12" t="inlineStr">
        <is>
          <t>Largest and soonest deals first. For each: what has the buyer done since last week, what is the next step, and what is the date?</t>
        </is>
      </c>
    </row>
    <row r="6" ht="40" customHeight="1">
      <c r="A6" s="32" t="inlineStr">
        <is>
          <t>20-25 min</t>
        </is>
      </c>
      <c r="B6" s="28" t="inlineStr">
        <is>
          <t>Stalled and slipping</t>
        </is>
      </c>
      <c r="C6" s="12" t="inlineStr">
        <is>
          <t>Anything flagged on the Deals sheet. Decide: advance, reset or remove.</t>
        </is>
      </c>
    </row>
    <row r="7" ht="40" customHeight="1">
      <c r="A7" s="32" t="inlineStr">
        <is>
          <t>25-28 min</t>
        </is>
      </c>
      <c r="B7" s="28" t="inlineStr">
        <is>
          <t>New and missing</t>
        </is>
      </c>
      <c r="C7" s="12" t="inlineStr">
        <is>
          <t>What entered this week, and which deal types are missing from the pipeline altogether?</t>
        </is>
      </c>
    </row>
    <row r="8" ht="40" customHeight="1">
      <c r="A8" s="32" t="inlineStr">
        <is>
          <t>28-30 min</t>
        </is>
      </c>
      <c r="B8" s="28" t="inlineStr">
        <is>
          <t>Commitments</t>
        </is>
      </c>
      <c r="C8" s="12" t="inlineStr">
        <is>
          <t>Each owner states one action per flagged deal. Write them down.</t>
        </is>
      </c>
    </row>
    <row r="10">
      <c r="A10" s="4" t="inlineStr">
        <is>
          <t>12 questions to ask on every deal</t>
        </is>
      </c>
    </row>
    <row r="11" ht="24" customHeight="1">
      <c r="A11" s="33" t="n">
        <v>1</v>
      </c>
      <c r="B11" s="12" t="inlineStr">
        <is>
          <t>What has the buyer done since the last review (not what have we done)?</t>
        </is>
      </c>
    </row>
    <row r="12" ht="24" customHeight="1">
      <c r="A12" s="33" t="n">
        <v>2</v>
      </c>
      <c r="B12" s="12" t="inlineStr">
        <is>
          <t>Has the buyer explicitly agreed the next action, with an owner and a date?</t>
        </is>
      </c>
    </row>
    <row r="13" ht="24" customHeight="1">
      <c r="A13" s="33" t="n">
        <v>3</v>
      </c>
      <c r="B13" s="12" t="inlineStr">
        <is>
          <t>Have we engaged someone who controls or can authorise the money?</t>
        </is>
      </c>
    </row>
    <row r="14" ht="24" customHeight="1">
      <c r="A14" s="33" t="n">
        <v>4</v>
      </c>
      <c r="B14" s="12" t="inlineStr">
        <is>
          <t>What is the buyer's compelling reason to act in this time frame?</t>
        </is>
      </c>
    </row>
    <row r="15" ht="24" customHeight="1">
      <c r="A15" s="33" t="n">
        <v>5</v>
      </c>
      <c r="B15" s="12" t="inlineStr">
        <is>
          <t>What is the decision process and what steps remain?</t>
        </is>
      </c>
    </row>
    <row r="16" ht="24" customHeight="1">
      <c r="A16" s="33" t="n">
        <v>6</v>
      </c>
      <c r="B16" s="12" t="inlineStr">
        <is>
          <t>Who else is involved, and who could block this?</t>
        </is>
      </c>
    </row>
    <row r="17" ht="24" customHeight="1">
      <c r="A17" s="33" t="n">
        <v>7</v>
      </c>
      <c r="B17" s="12" t="inlineStr">
        <is>
          <t>What is the paper process (legal, security, procurement) and has it started?</t>
        </is>
      </c>
    </row>
    <row r="18" ht="24" customHeight="1">
      <c r="A18" s="33" t="n">
        <v>8</v>
      </c>
      <c r="B18" s="12" t="inlineStr">
        <is>
          <t>Who is our champion, and what have they done for us lately?</t>
        </is>
      </c>
    </row>
    <row r="19" ht="24" customHeight="1">
      <c r="A19" s="33" t="n">
        <v>9</v>
      </c>
      <c r="B19" s="12" t="inlineStr">
        <is>
          <t>What happens if the buyer does nothing?</t>
        </is>
      </c>
    </row>
    <row r="20" ht="24" customHeight="1">
      <c r="A20" s="33" t="n">
        <v>10</v>
      </c>
      <c r="B20" s="12" t="inlineStr">
        <is>
          <t>What would make you remove this deal from the forecast?</t>
        </is>
      </c>
    </row>
    <row r="21" ht="24" customHeight="1">
      <c r="A21" s="33" t="n">
        <v>11</v>
      </c>
      <c r="B21" s="12" t="inlineStr">
        <is>
          <t>How many times has the close date moved, and why?</t>
        </is>
      </c>
    </row>
    <row r="22" ht="24" customHeight="1">
      <c r="A22" s="33" t="n">
        <v>12</v>
      </c>
      <c r="B22" s="12" t="inlineStr">
        <is>
          <t>What do you need from me or from anyone else to move this forward?</t>
        </is>
      </c>
    </row>
    <row r="24">
      <c r="A24" s="4" t="inlineStr">
        <is>
          <t>Rules for an honest forecast</t>
        </is>
      </c>
    </row>
    <row r="25" ht="34" customHeight="1">
      <c r="A25" s="33" t="n">
        <v>1</v>
      </c>
      <c r="B25" s="12" t="inlineStr">
        <is>
          <t>A deal is in the forecast because of what the buyer has done, not because of what we hope.</t>
        </is>
      </c>
    </row>
    <row r="26" ht="34" customHeight="1">
      <c r="A26" s="33" t="n">
        <v>2</v>
      </c>
      <c r="B26" s="12" t="inlineStr">
        <is>
          <t>A next step without a date is not a next step.</t>
        </is>
      </c>
    </row>
    <row r="27" ht="34" customHeight="1">
      <c r="A27" s="33" t="n">
        <v>3</v>
      </c>
      <c r="B27" s="12" t="inlineStr">
        <is>
          <t>Moving a close date twice means the deal gets re-qualified, not re-dated.</t>
        </is>
      </c>
    </row>
    <row r="28" ht="34" customHeight="1">
      <c r="A28" s="33" t="n">
        <v>4</v>
      </c>
      <c r="B28" s="12" t="inlineStr">
        <is>
          <t>Two weeks without buyer contact means the deal needs a decision: advance, reset or remove. (Context matters, so write down why if you keep it.)</t>
        </is>
      </c>
    </row>
    <row r="29" ht="34" customHeight="1">
      <c r="A29" s="33" t="n">
        <v>5</v>
      </c>
      <c r="B29" s="12" t="inlineStr">
        <is>
          <t>Unknowns are fine. Hidden unknowns are not. Mark them honestly.</t>
        </is>
      </c>
    </row>
    <row r="30" ht="34" customHeight="1">
      <c r="A30" s="33" t="n">
        <v>6</v>
      </c>
      <c r="B30" s="12" t="inlineStr">
        <is>
          <t>Pipeline review is for deals. Skills are for 1-on-1s. Keep them separate.</t>
        </is>
      </c>
    </row>
  </sheetData>
  <mergeCells count="18">
    <mergeCell ref="B13:C13"/>
    <mergeCell ref="B21:C21"/>
    <mergeCell ref="B16:C16"/>
    <mergeCell ref="B30:C30"/>
    <mergeCell ref="B15:C15"/>
    <mergeCell ref="B26:C26"/>
    <mergeCell ref="B11:C11"/>
    <mergeCell ref="B25:C25"/>
    <mergeCell ref="B29:C29"/>
    <mergeCell ref="B19:C19"/>
    <mergeCell ref="B20:C20"/>
    <mergeCell ref="B27:C27"/>
    <mergeCell ref="B28:C28"/>
    <mergeCell ref="B22:C22"/>
    <mergeCell ref="B14:C14"/>
    <mergeCell ref="B17:C17"/>
    <mergeCell ref="B18:C18"/>
    <mergeCell ref="B12:C1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56" customWidth="1" min="3" max="3"/>
    <col width="34" customWidth="1" min="4" max="4"/>
    <col width="14" customWidth="1" min="5" max="5"/>
  </cols>
  <sheetData>
    <row r="1" ht="30" customHeight="1">
      <c r="A1" s="10" t="inlineStr">
        <is>
          <t>Stage</t>
        </is>
      </c>
      <c r="B1" s="10" t="inlineStr">
        <is>
          <t>Entry: what must be true</t>
        </is>
      </c>
      <c r="C1" s="10" t="inlineStr">
        <is>
          <t>Exit: what the BUYER has done</t>
        </is>
      </c>
      <c r="D1" s="10" t="inlineStr">
        <is>
          <t>Fields required in the CRM</t>
        </is>
      </c>
      <c r="E1" s="10" t="inlineStr">
        <is>
          <t>Typical days (yours)</t>
        </is>
      </c>
    </row>
    <row r="2" ht="46" customHeight="1">
      <c r="A2" s="28" t="inlineStr">
        <is>
          <t>Qualify</t>
        </is>
      </c>
      <c r="B2" s="34" t="inlineStr">
        <is>
          <t>A named company and contact match the ICP and there is a reason to talk.</t>
        </is>
      </c>
      <c r="C2" s="34" t="inlineStr">
        <is>
          <t>The buyer has agreed to a first conversation.</t>
        </is>
      </c>
      <c r="D2" s="14" t="n"/>
      <c r="E2" s="13" t="n"/>
    </row>
    <row r="3" ht="46" customHeight="1">
      <c r="A3" s="28" t="inlineStr">
        <is>
          <t>Discover</t>
        </is>
      </c>
      <c r="B3" s="34" t="inlineStr">
        <is>
          <t>A first meeting has been held.</t>
        </is>
      </c>
      <c r="C3" s="34" t="inlineStr">
        <is>
          <t>The buyer has described the problem in their own words and agreed it is worth solving.</t>
        </is>
      </c>
      <c r="D3" s="14" t="n"/>
      <c r="E3" s="13" t="n"/>
    </row>
    <row r="4" ht="46" customHeight="1">
      <c r="A4" s="28" t="inlineStr">
        <is>
          <t>Solution</t>
        </is>
      </c>
      <c r="B4" s="34" t="inlineStr">
        <is>
          <t>The problem and impact are agreed.</t>
        </is>
      </c>
      <c r="C4" s="34" t="inlineStr">
        <is>
          <t>The buyer has seen a proposed approach and named who else must be involved.</t>
        </is>
      </c>
      <c r="D4" s="14" t="n"/>
      <c r="E4" s="13" t="n"/>
    </row>
    <row r="5" ht="46" customHeight="1">
      <c r="A5" s="28" t="inlineStr">
        <is>
          <t>Proposal</t>
        </is>
      </c>
      <c r="B5" s="34" t="inlineStr">
        <is>
          <t>Decision makers and criteria are known.</t>
        </is>
      </c>
      <c r="C5" s="34" t="inlineStr">
        <is>
          <t>The buyer has received a proposal and agreed how and when they will decide.</t>
        </is>
      </c>
      <c r="D5" s="14" t="n"/>
      <c r="E5" s="13" t="n"/>
    </row>
    <row r="6" ht="46" customHeight="1">
      <c r="A6" s="28" t="inlineStr">
        <is>
          <t>Negotiate</t>
        </is>
      </c>
      <c r="B6" s="34" t="inlineStr">
        <is>
          <t>A proposal is being considered by the economic buyer.</t>
        </is>
      </c>
      <c r="C6" s="34" t="inlineStr">
        <is>
          <t>Terms are agreed in principle and the paper process has started.</t>
        </is>
      </c>
      <c r="D6" s="14" t="n"/>
      <c r="E6" s="13" t="n"/>
    </row>
    <row r="9">
      <c r="A9" s="17" t="inlineStr">
        <is>
          <t>A stage exit should be something the buyer did, not something the rep feels. If you cannot name the buyer action, the stage is a guess.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2026-11-07T12:56:52Z</dcterms:created>
  <dcterms:modified xmlns:dcterms="http://purl.org/dc/terms/" xmlns:xsi="http://www.w3.org/2001/XMLSchema-instance" xsi:type="dcterms:W3CDTF">2026-11-07T12:56:52Z</dcterms:modified>
</cp:coreProperties>
</file>