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Patterns" sheetId="3" state="visible" r:id="rId3"/>
    <sheet xmlns:r="http://schemas.openxmlformats.org/officeDocument/2006/relationships" name="Interview guide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7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b val="1"/>
      <color rgb="00D71A0F"/>
      <sz val="13"/>
    </font>
    <font>
      <name val="Calibri"/>
      <b val="1"/>
      <color rgb="00D71A0F"/>
      <sz val="10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EFEFEF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6" fillId="0" borderId="0" pivotButton="0" quotePrefix="0" xfId="0"/>
    <xf numFmtId="0" fontId="9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0" fontId="11" fillId="6" borderId="1" applyAlignment="1" pivotButton="0" quotePrefix="0" xfId="0">
      <alignment vertical="top" wrapText="1"/>
    </xf>
    <xf numFmtId="0" fontId="11" fillId="5" borderId="1" applyAlignment="1" pivotButton="0" quotePrefix="0" xfId="0">
      <alignment vertical="top" wrapText="1"/>
    </xf>
    <xf numFmtId="164" fontId="11" fillId="5" borderId="1" applyAlignment="1" pivotButton="0" quotePrefix="0" xfId="0">
      <alignment vertical="top" wrapText="1"/>
    </xf>
    <xf numFmtId="3" fontId="11" fillId="5" borderId="1" applyAlignment="1" pivotButton="0" quotePrefix="0" xfId="0">
      <alignment vertical="top" wrapText="1"/>
    </xf>
    <xf numFmtId="0" fontId="12" fillId="0" borderId="0" pivotButton="0" quotePrefix="0" xfId="0"/>
    <xf numFmtId="0" fontId="13" fillId="0" borderId="1" applyAlignment="1" pivotButton="0" quotePrefix="0" xfId="0">
      <alignment horizontal="left" vertical="top" wrapText="1"/>
    </xf>
    <xf numFmtId="3" fontId="14" fillId="0" borderId="1" pivotButton="0" quotePrefix="0" xfId="0"/>
    <xf numFmtId="9" fontId="14" fillId="0" borderId="1" pivotButton="0" quotePrefix="0" xfId="0"/>
    <xf numFmtId="0" fontId="5" fillId="0" borderId="1" applyAlignment="1" pivotButton="0" quotePrefix="0" xfId="0">
      <alignment horizontal="left" vertical="top" wrapText="1"/>
    </xf>
    <xf numFmtId="0" fontId="11" fillId="0" borderId="1" pivotButton="0" quotePrefix="0" xfId="0"/>
    <xf numFmtId="9" fontId="11" fillId="0" borderId="1" pivotButton="0" quotePrefix="0" xfId="0"/>
    <xf numFmtId="3" fontId="11" fillId="0" borderId="1" pivotButton="0" quotePrefix="0" xfId="0"/>
    <xf numFmtId="0" fontId="0" fillId="0" borderId="0" applyAlignment="1" pivotButton="0" quotePrefix="0" xfId="0">
      <alignment horizontal="left" vertical="top" wrapText="1"/>
    </xf>
    <xf numFmtId="0" fontId="0" fillId="0" borderId="1" pivotButton="0" quotePrefix="0" xfId="0"/>
    <xf numFmtId="3" fontId="0" fillId="0" borderId="1" pivotButton="0" quotePrefix="0" xfId="0"/>
    <xf numFmtId="0" fontId="5" fillId="5" borderId="1" applyAlignment="1" pivotButton="0" quotePrefix="0" xfId="0">
      <alignment horizontal="left" vertical="top" wrapText="1"/>
    </xf>
    <xf numFmtId="0" fontId="15" fillId="0" borderId="0" pivotButton="0" quotePrefix="0" xfId="0"/>
    <xf numFmtId="0" fontId="16" fillId="0" borderId="0" applyAlignment="1" pivotButton="0" quotePrefix="0" xfId="0">
      <alignment horizontal="center" vertical="top"/>
    </xf>
    <xf numFmtId="0" fontId="1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ont>
        <name val="Calibri"/>
        <b val="1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Why deals are lost (buyer-confirmed)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'Patterns'!B8</f>
            </strRef>
          </tx>
          <spPr>
            <a:ln xmlns:a="http://schemas.openxmlformats.org/drawingml/2006/main">
              <a:prstDash val="solid"/>
            </a:ln>
          </spPr>
          <cat>
            <numRef>
              <f>'Patterns'!$A$9:$A$19</f>
            </numRef>
          </cat>
          <val>
            <numRef>
              <f>'Patterns'!$B$9:$B$19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Lost Deal Autopsy</t>
        </is>
      </c>
    </row>
    <row r="4" ht="34" customHeight="1">
      <c r="B4" s="3" t="inlineStr">
        <is>
          <t>A log and pattern summary for lost deals, the buyer-confirmed reason beside the salesperson's view, and an interview guide for the call that tells you the truth.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Log each lost deal on the Log sheet as soon as it is lost, while details are fresh. Delete the grey examples first.</t>
        </is>
      </c>
    </row>
    <row r="8" ht="32" customHeight="1">
      <c r="B8" s="5" t="inlineStr">
        <is>
          <t>2.  Record what the salesperson believes was the reason. Then ask the buyer (see the Interview guide) and record what they say. The gap is the learning.</t>
        </is>
      </c>
    </row>
    <row r="9" ht="32" customHeight="1">
      <c r="B9" s="5" t="inlineStr">
        <is>
          <t>3.  Open Patterns to see the reasons, outcomes, stages and competitors that come up most, and the value lost to each.</t>
        </is>
      </c>
    </row>
    <row r="10" ht="32" customHeight="1">
      <c r="B10" s="5" t="inlineStr">
        <is>
          <t>4.  Review it as a team monthly. Pick one pattern to act on, and check again next month.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4" customWidth="1" min="4" max="4"/>
    <col width="10" customWidth="1" min="5" max="5"/>
    <col width="12" customWidth="1" min="6" max="6"/>
    <col width="18" customWidth="1" min="7" max="7"/>
    <col width="16" customWidth="1" min="8" max="8"/>
    <col width="16" customWidth="1" min="9" max="9"/>
    <col width="30" customWidth="1" min="10" max="10"/>
    <col width="24" customWidth="1" min="11" max="11"/>
    <col width="24" customWidth="1" min="12" max="12"/>
    <col width="14" customWidth="1" min="13" max="13"/>
    <col width="30" customWidth="1" min="14" max="14"/>
    <col width="26" customWidth="1" min="15" max="15"/>
    <col width="11" customWidth="1" min="16" max="16"/>
    <col width="11" customWidth="1" min="17" max="17"/>
    <col width="11" customWidth="1" min="18" max="18"/>
  </cols>
  <sheetData>
    <row r="1">
      <c r="A1" s="9" t="inlineStr">
        <is>
          <t>One row per lost deal. Fill the buyer-confirmed reason after the buyer call. Where the two reasons differ, you have found a learning.</t>
        </is>
      </c>
    </row>
    <row r="3" ht="44" customHeight="1">
      <c r="A3" s="10" t="inlineStr">
        <is>
          <t>Deal</t>
        </is>
      </c>
      <c r="B3" s="10" t="inlineStr">
        <is>
          <t>Date lost</t>
        </is>
      </c>
      <c r="C3" s="10" t="inlineStr">
        <is>
          <t>Amount</t>
        </is>
      </c>
      <c r="D3" s="10" t="inlineStr">
        <is>
          <t>Segment</t>
        </is>
      </c>
      <c r="E3" s="10" t="inlineStr">
        <is>
          <t>Sales cycle (days)</t>
        </is>
      </c>
      <c r="F3" s="10" t="inlineStr">
        <is>
          <t>Stage lost</t>
        </is>
      </c>
      <c r="G3" s="10" t="inlineStr">
        <is>
          <t>Outcome type</t>
        </is>
      </c>
      <c r="H3" s="10" t="inlineStr">
        <is>
          <t>Competitor</t>
        </is>
      </c>
      <c r="I3" s="10" t="inlineStr">
        <is>
          <t>Decision maker role</t>
        </is>
      </c>
      <c r="J3" s="10" t="inlineStr">
        <is>
          <t>The problem the buyer wanted to solve</t>
        </is>
      </c>
      <c r="K3" s="10" t="inlineStr">
        <is>
          <t>Salesperson's view of the reason</t>
        </is>
      </c>
      <c r="L3" s="10" t="inlineStr">
        <is>
          <t>Buyer-confirmed reason</t>
        </is>
      </c>
      <c r="M3" s="10" t="inlineStr">
        <is>
          <t>Agreement</t>
        </is>
      </c>
      <c r="N3" s="10" t="inlineStr">
        <is>
          <t>Key objections</t>
        </is>
      </c>
      <c r="O3" s="10" t="inlineStr">
        <is>
          <t>Internal blockers</t>
        </is>
      </c>
      <c r="P3" s="10" t="inlineStr">
        <is>
          <t>Recovery potential</t>
        </is>
      </c>
      <c r="Q3" s="10" t="inlineStr">
        <is>
          <t>Revisit on</t>
        </is>
      </c>
      <c r="R3" s="10" t="inlineStr">
        <is>
          <t>Buyer interview done?</t>
        </is>
      </c>
    </row>
    <row r="4">
      <c r="A4" s="11" t="inlineStr">
        <is>
          <t>Example: Acme Ltd (delete)</t>
        </is>
      </c>
      <c r="B4" s="12">
        <f>TODAY()-20</f>
        <v/>
      </c>
      <c r="C4" s="13" t="n">
        <v>24000</v>
      </c>
      <c r="D4" s="11" t="inlineStr">
        <is>
          <t>Mid-market</t>
        </is>
      </c>
      <c r="E4" s="11" t="n">
        <v>62</v>
      </c>
      <c r="F4" s="11" t="inlineStr">
        <is>
          <t>Proposal</t>
        </is>
      </c>
      <c r="G4" s="11" t="inlineStr">
        <is>
          <t>Lost to competitor</t>
        </is>
      </c>
      <c r="H4" s="11" t="inlineStr">
        <is>
          <t>RivalCo</t>
        </is>
      </c>
      <c r="I4" s="11" t="inlineStr">
        <is>
          <t>Head of Ops</t>
        </is>
      </c>
      <c r="J4" s="11" t="inlineStr">
        <is>
          <t>Manual reporting taking days</t>
        </is>
      </c>
      <c r="K4" s="11" t="inlineStr">
        <is>
          <t>Price</t>
        </is>
      </c>
      <c r="L4" s="11" t="inlineStr">
        <is>
          <t>Missing capability</t>
        </is>
      </c>
      <c r="M4" s="14">
        <f>IF(OR(K4="",L4=""),"",IF(K4=L4,"Agreed","Perception gap"))</f>
        <v/>
      </c>
      <c r="N4" s="11" t="inlineStr">
        <is>
          <t>Pricing questions</t>
        </is>
      </c>
      <c r="O4" s="11" t="inlineStr">
        <is>
          <t>IT wanted a different vendor</t>
        </is>
      </c>
      <c r="P4" s="11" t="inlineStr">
        <is>
          <t>Maybe</t>
        </is>
      </c>
      <c r="Q4" s="12">
        <f>TODAY()+150</f>
        <v/>
      </c>
      <c r="R4" s="11" t="inlineStr">
        <is>
          <t>Y</t>
        </is>
      </c>
    </row>
    <row r="5">
      <c r="A5" s="11" t="inlineStr">
        <is>
          <t>Example: Northwind (delete)</t>
        </is>
      </c>
      <c r="B5" s="12">
        <f>TODAY()-35</f>
        <v/>
      </c>
      <c r="C5" s="13" t="n">
        <v>9000</v>
      </c>
      <c r="D5" s="11" t="inlineStr">
        <is>
          <t>SMB</t>
        </is>
      </c>
      <c r="E5" s="11" t="n">
        <v>30</v>
      </c>
      <c r="F5" s="11" t="inlineStr">
        <is>
          <t>Discover</t>
        </is>
      </c>
      <c r="G5" s="11" t="inlineStr">
        <is>
          <t>No decision</t>
        </is>
      </c>
      <c r="H5" s="11" t="inlineStr"/>
      <c r="I5" s="11" t="inlineStr">
        <is>
          <t>Founder</t>
        </is>
      </c>
      <c r="J5" s="11" t="inlineStr">
        <is>
          <t>Lead handling was slow</t>
        </is>
      </c>
      <c r="K5" s="11" t="inlineStr">
        <is>
          <t>Poor fit (qualified too late)</t>
        </is>
      </c>
      <c r="L5" s="11" t="inlineStr">
        <is>
          <t>No decision (did nothing)</t>
        </is>
      </c>
      <c r="M5" s="14">
        <f>IF(OR(K5="",L5=""),"",IF(K5=L5,"Agreed","Perception gap"))</f>
        <v/>
      </c>
      <c r="N5" s="11" t="inlineStr">
        <is>
          <t>Not urgent</t>
        </is>
      </c>
      <c r="O5" s="11" t="inlineStr">
        <is>
          <t>Champion busy</t>
        </is>
      </c>
      <c r="P5" s="11" t="inlineStr">
        <is>
          <t>Yes</t>
        </is>
      </c>
      <c r="Q5" s="12">
        <f>TODAY()+90</f>
        <v/>
      </c>
      <c r="R5" s="11" t="inlineStr">
        <is>
          <t>Y</t>
        </is>
      </c>
    </row>
    <row r="6">
      <c r="A6" s="11" t="inlineStr">
        <is>
          <t>Example: Globex (delete)</t>
        </is>
      </c>
      <c r="B6" s="12">
        <f>TODAY()-50</f>
        <v/>
      </c>
      <c r="C6" s="13" t="n">
        <v>60000</v>
      </c>
      <c r="D6" s="11" t="inlineStr">
        <is>
          <t>Enterprise</t>
        </is>
      </c>
      <c r="E6" s="11" t="n">
        <v>140</v>
      </c>
      <c r="F6" s="11" t="inlineStr">
        <is>
          <t>Negotiate</t>
        </is>
      </c>
      <c r="G6" s="11" t="inlineStr">
        <is>
          <t>Went in-house</t>
        </is>
      </c>
      <c r="H6" s="11" t="inlineStr"/>
      <c r="I6" s="11" t="inlineStr">
        <is>
          <t>CFO</t>
        </is>
      </c>
      <c r="J6" s="11" t="inlineStr">
        <is>
          <t>Cost of manual process</t>
        </is>
      </c>
      <c r="K6" s="11" t="inlineStr">
        <is>
          <t>Went in-house</t>
        </is>
      </c>
      <c r="L6" s="11" t="inlineStr">
        <is>
          <t>Went in-house</t>
        </is>
      </c>
      <c r="M6" s="14">
        <f>IF(OR(K6="",L6=""),"",IF(K6=L6,"Agreed","Perception gap"))</f>
        <v/>
      </c>
      <c r="N6" s="11" t="inlineStr">
        <is>
          <t>Risk of switching</t>
        </is>
      </c>
      <c r="O6" s="11" t="inlineStr">
        <is>
          <t>Procurement delays</t>
        </is>
      </c>
      <c r="P6" s="11" t="inlineStr">
        <is>
          <t>No</t>
        </is>
      </c>
      <c r="Q6" s="12" t="n"/>
      <c r="R6" s="11" t="inlineStr">
        <is>
          <t>N</t>
        </is>
      </c>
    </row>
    <row r="7">
      <c r="A7" s="15" t="n"/>
      <c r="B7" s="16" t="n"/>
      <c r="C7" s="17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4">
        <f>IF(OR(K7="",L7=""),"",IF(K7=L7,"Agreed","Perception gap"))</f>
        <v/>
      </c>
      <c r="N7" s="15" t="n"/>
      <c r="O7" s="15" t="n"/>
      <c r="P7" s="15" t="n"/>
      <c r="Q7" s="16" t="n"/>
      <c r="R7" s="15" t="n"/>
    </row>
    <row r="8">
      <c r="A8" s="15" t="n"/>
      <c r="B8" s="16" t="n"/>
      <c r="C8" s="17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4">
        <f>IF(OR(K8="",L8=""),"",IF(K8=L8,"Agreed","Perception gap"))</f>
        <v/>
      </c>
      <c r="N8" s="15" t="n"/>
      <c r="O8" s="15" t="n"/>
      <c r="P8" s="15" t="n"/>
      <c r="Q8" s="16" t="n"/>
      <c r="R8" s="15" t="n"/>
    </row>
    <row r="9">
      <c r="A9" s="15" t="n"/>
      <c r="B9" s="16" t="n"/>
      <c r="C9" s="17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4">
        <f>IF(OR(K9="",L9=""),"",IF(K9=L9,"Agreed","Perception gap"))</f>
        <v/>
      </c>
      <c r="N9" s="15" t="n"/>
      <c r="O9" s="15" t="n"/>
      <c r="P9" s="15" t="n"/>
      <c r="Q9" s="16" t="n"/>
      <c r="R9" s="15" t="n"/>
    </row>
    <row r="10">
      <c r="A10" s="15" t="n"/>
      <c r="B10" s="16" t="n"/>
      <c r="C10" s="17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4">
        <f>IF(OR(K10="",L10=""),"",IF(K10=L10,"Agreed","Perception gap"))</f>
        <v/>
      </c>
      <c r="N10" s="15" t="n"/>
      <c r="O10" s="15" t="n"/>
      <c r="P10" s="15" t="n"/>
      <c r="Q10" s="16" t="n"/>
      <c r="R10" s="15" t="n"/>
    </row>
    <row r="11">
      <c r="A11" s="15" t="n"/>
      <c r="B11" s="16" t="n"/>
      <c r="C11" s="17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4">
        <f>IF(OR(K11="",L11=""),"",IF(K11=L11,"Agreed","Perception gap"))</f>
        <v/>
      </c>
      <c r="N11" s="15" t="n"/>
      <c r="O11" s="15" t="n"/>
      <c r="P11" s="15" t="n"/>
      <c r="Q11" s="16" t="n"/>
      <c r="R11" s="15" t="n"/>
    </row>
    <row r="12">
      <c r="A12" s="15" t="n"/>
      <c r="B12" s="16" t="n"/>
      <c r="C12" s="17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4">
        <f>IF(OR(K12="",L12=""),"",IF(K12=L12,"Agreed","Perception gap"))</f>
        <v/>
      </c>
      <c r="N12" s="15" t="n"/>
      <c r="O12" s="15" t="n"/>
      <c r="P12" s="15" t="n"/>
      <c r="Q12" s="16" t="n"/>
      <c r="R12" s="15" t="n"/>
    </row>
    <row r="13">
      <c r="A13" s="15" t="n"/>
      <c r="B13" s="16" t="n"/>
      <c r="C13" s="17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4">
        <f>IF(OR(K13="",L13=""),"",IF(K13=L13,"Agreed","Perception gap"))</f>
        <v/>
      </c>
      <c r="N13" s="15" t="n"/>
      <c r="O13" s="15" t="n"/>
      <c r="P13" s="15" t="n"/>
      <c r="Q13" s="16" t="n"/>
      <c r="R13" s="15" t="n"/>
    </row>
    <row r="14">
      <c r="A14" s="15" t="n"/>
      <c r="B14" s="16" t="n"/>
      <c r="C14" s="17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4">
        <f>IF(OR(K14="",L14=""),"",IF(K14=L14,"Agreed","Perception gap"))</f>
        <v/>
      </c>
      <c r="N14" s="15" t="n"/>
      <c r="O14" s="15" t="n"/>
      <c r="P14" s="15" t="n"/>
      <c r="Q14" s="16" t="n"/>
      <c r="R14" s="15" t="n"/>
    </row>
    <row r="15">
      <c r="A15" s="15" t="n"/>
      <c r="B15" s="16" t="n"/>
      <c r="C15" s="17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4">
        <f>IF(OR(K15="",L15=""),"",IF(K15=L15,"Agreed","Perception gap"))</f>
        <v/>
      </c>
      <c r="N15" s="15" t="n"/>
      <c r="O15" s="15" t="n"/>
      <c r="P15" s="15" t="n"/>
      <c r="Q15" s="16" t="n"/>
      <c r="R15" s="15" t="n"/>
    </row>
    <row r="16">
      <c r="A16" s="15" t="n"/>
      <c r="B16" s="16" t="n"/>
      <c r="C16" s="17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4">
        <f>IF(OR(K16="",L16=""),"",IF(K16=L16,"Agreed","Perception gap"))</f>
        <v/>
      </c>
      <c r="N16" s="15" t="n"/>
      <c r="O16" s="15" t="n"/>
      <c r="P16" s="15" t="n"/>
      <c r="Q16" s="16" t="n"/>
      <c r="R16" s="15" t="n"/>
    </row>
    <row r="17">
      <c r="A17" s="15" t="n"/>
      <c r="B17" s="16" t="n"/>
      <c r="C17" s="17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4">
        <f>IF(OR(K17="",L17=""),"",IF(K17=L17,"Agreed","Perception gap"))</f>
        <v/>
      </c>
      <c r="N17" s="15" t="n"/>
      <c r="O17" s="15" t="n"/>
      <c r="P17" s="15" t="n"/>
      <c r="Q17" s="16" t="n"/>
      <c r="R17" s="15" t="n"/>
    </row>
    <row r="18">
      <c r="A18" s="15" t="n"/>
      <c r="B18" s="16" t="n"/>
      <c r="C18" s="17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4">
        <f>IF(OR(K18="",L18=""),"",IF(K18=L18,"Agreed","Perception gap"))</f>
        <v/>
      </c>
      <c r="N18" s="15" t="n"/>
      <c r="O18" s="15" t="n"/>
      <c r="P18" s="15" t="n"/>
      <c r="Q18" s="16" t="n"/>
      <c r="R18" s="15" t="n"/>
    </row>
    <row r="19">
      <c r="A19" s="15" t="n"/>
      <c r="B19" s="16" t="n"/>
      <c r="C19" s="17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4">
        <f>IF(OR(K19="",L19=""),"",IF(K19=L19,"Agreed","Perception gap"))</f>
        <v/>
      </c>
      <c r="N19" s="15" t="n"/>
      <c r="O19" s="15" t="n"/>
      <c r="P19" s="15" t="n"/>
      <c r="Q19" s="16" t="n"/>
      <c r="R19" s="15" t="n"/>
    </row>
    <row r="20">
      <c r="A20" s="15" t="n"/>
      <c r="B20" s="16" t="n"/>
      <c r="C20" s="17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4">
        <f>IF(OR(K20="",L20=""),"",IF(K20=L20,"Agreed","Perception gap"))</f>
        <v/>
      </c>
      <c r="N20" s="15" t="n"/>
      <c r="O20" s="15" t="n"/>
      <c r="P20" s="15" t="n"/>
      <c r="Q20" s="16" t="n"/>
      <c r="R20" s="15" t="n"/>
    </row>
    <row r="21">
      <c r="A21" s="15" t="n"/>
      <c r="B21" s="16" t="n"/>
      <c r="C21" s="17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4">
        <f>IF(OR(K21="",L21=""),"",IF(K21=L21,"Agreed","Perception gap"))</f>
        <v/>
      </c>
      <c r="N21" s="15" t="n"/>
      <c r="O21" s="15" t="n"/>
      <c r="P21" s="15" t="n"/>
      <c r="Q21" s="16" t="n"/>
      <c r="R21" s="15" t="n"/>
    </row>
    <row r="22">
      <c r="A22" s="15" t="n"/>
      <c r="B22" s="16" t="n"/>
      <c r="C22" s="17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4">
        <f>IF(OR(K22="",L22=""),"",IF(K22=L22,"Agreed","Perception gap"))</f>
        <v/>
      </c>
      <c r="N22" s="15" t="n"/>
      <c r="O22" s="15" t="n"/>
      <c r="P22" s="15" t="n"/>
      <c r="Q22" s="16" t="n"/>
      <c r="R22" s="15" t="n"/>
    </row>
    <row r="23">
      <c r="A23" s="15" t="n"/>
      <c r="B23" s="16" t="n"/>
      <c r="C23" s="17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4">
        <f>IF(OR(K23="",L23=""),"",IF(K23=L23,"Agreed","Perception gap"))</f>
        <v/>
      </c>
      <c r="N23" s="15" t="n"/>
      <c r="O23" s="15" t="n"/>
      <c r="P23" s="15" t="n"/>
      <c r="Q23" s="16" t="n"/>
      <c r="R23" s="15" t="n"/>
    </row>
    <row r="24">
      <c r="A24" s="15" t="n"/>
      <c r="B24" s="16" t="n"/>
      <c r="C24" s="17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4">
        <f>IF(OR(K24="",L24=""),"",IF(K24=L24,"Agreed","Perception gap"))</f>
        <v/>
      </c>
      <c r="N24" s="15" t="n"/>
      <c r="O24" s="15" t="n"/>
      <c r="P24" s="15" t="n"/>
      <c r="Q24" s="16" t="n"/>
      <c r="R24" s="15" t="n"/>
    </row>
    <row r="25">
      <c r="A25" s="15" t="n"/>
      <c r="B25" s="16" t="n"/>
      <c r="C25" s="17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4">
        <f>IF(OR(K25="",L25=""),"",IF(K25=L25,"Agreed","Perception gap"))</f>
        <v/>
      </c>
      <c r="N25" s="15" t="n"/>
      <c r="O25" s="15" t="n"/>
      <c r="P25" s="15" t="n"/>
      <c r="Q25" s="16" t="n"/>
      <c r="R25" s="15" t="n"/>
    </row>
    <row r="26">
      <c r="A26" s="15" t="n"/>
      <c r="B26" s="16" t="n"/>
      <c r="C26" s="17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4">
        <f>IF(OR(K26="",L26=""),"",IF(K26=L26,"Agreed","Perception gap"))</f>
        <v/>
      </c>
      <c r="N26" s="15" t="n"/>
      <c r="O26" s="15" t="n"/>
      <c r="P26" s="15" t="n"/>
      <c r="Q26" s="16" t="n"/>
      <c r="R26" s="15" t="n"/>
    </row>
    <row r="27">
      <c r="A27" s="15" t="n"/>
      <c r="B27" s="16" t="n"/>
      <c r="C27" s="17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4">
        <f>IF(OR(K27="",L27=""),"",IF(K27=L27,"Agreed","Perception gap"))</f>
        <v/>
      </c>
      <c r="N27" s="15" t="n"/>
      <c r="O27" s="15" t="n"/>
      <c r="P27" s="15" t="n"/>
      <c r="Q27" s="16" t="n"/>
      <c r="R27" s="15" t="n"/>
    </row>
    <row r="28">
      <c r="A28" s="15" t="n"/>
      <c r="B28" s="16" t="n"/>
      <c r="C28" s="17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4">
        <f>IF(OR(K28="",L28=""),"",IF(K28=L28,"Agreed","Perception gap"))</f>
        <v/>
      </c>
      <c r="N28" s="15" t="n"/>
      <c r="O28" s="15" t="n"/>
      <c r="P28" s="15" t="n"/>
      <c r="Q28" s="16" t="n"/>
      <c r="R28" s="15" t="n"/>
    </row>
    <row r="29">
      <c r="A29" s="15" t="n"/>
      <c r="B29" s="16" t="n"/>
      <c r="C29" s="17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4">
        <f>IF(OR(K29="",L29=""),"",IF(K29=L29,"Agreed","Perception gap"))</f>
        <v/>
      </c>
      <c r="N29" s="15" t="n"/>
      <c r="O29" s="15" t="n"/>
      <c r="P29" s="15" t="n"/>
      <c r="Q29" s="16" t="n"/>
      <c r="R29" s="15" t="n"/>
    </row>
    <row r="30">
      <c r="A30" s="15" t="n"/>
      <c r="B30" s="16" t="n"/>
      <c r="C30" s="17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4">
        <f>IF(OR(K30="",L30=""),"",IF(K30=L30,"Agreed","Perception gap"))</f>
        <v/>
      </c>
      <c r="N30" s="15" t="n"/>
      <c r="O30" s="15" t="n"/>
      <c r="P30" s="15" t="n"/>
      <c r="Q30" s="16" t="n"/>
      <c r="R30" s="15" t="n"/>
    </row>
    <row r="31">
      <c r="A31" s="15" t="n"/>
      <c r="B31" s="16" t="n"/>
      <c r="C31" s="17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4">
        <f>IF(OR(K31="",L31=""),"",IF(K31=L31,"Agreed","Perception gap"))</f>
        <v/>
      </c>
      <c r="N31" s="15" t="n"/>
      <c r="O31" s="15" t="n"/>
      <c r="P31" s="15" t="n"/>
      <c r="Q31" s="16" t="n"/>
      <c r="R31" s="15" t="n"/>
    </row>
    <row r="32">
      <c r="A32" s="15" t="n"/>
      <c r="B32" s="16" t="n"/>
      <c r="C32" s="17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4">
        <f>IF(OR(K32="",L32=""),"",IF(K32=L32,"Agreed","Perception gap"))</f>
        <v/>
      </c>
      <c r="N32" s="15" t="n"/>
      <c r="O32" s="15" t="n"/>
      <c r="P32" s="15" t="n"/>
      <c r="Q32" s="16" t="n"/>
      <c r="R32" s="15" t="n"/>
    </row>
    <row r="33">
      <c r="A33" s="15" t="n"/>
      <c r="B33" s="16" t="n"/>
      <c r="C33" s="17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4">
        <f>IF(OR(K33="",L33=""),"",IF(K33=L33,"Agreed","Perception gap"))</f>
        <v/>
      </c>
      <c r="N33" s="15" t="n"/>
      <c r="O33" s="15" t="n"/>
      <c r="P33" s="15" t="n"/>
      <c r="Q33" s="16" t="n"/>
      <c r="R33" s="15" t="n"/>
    </row>
    <row r="34">
      <c r="A34" s="15" t="n"/>
      <c r="B34" s="16" t="n"/>
      <c r="C34" s="17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4">
        <f>IF(OR(K34="",L34=""),"",IF(K34=L34,"Agreed","Perception gap"))</f>
        <v/>
      </c>
      <c r="N34" s="15" t="n"/>
      <c r="O34" s="15" t="n"/>
      <c r="P34" s="15" t="n"/>
      <c r="Q34" s="16" t="n"/>
      <c r="R34" s="15" t="n"/>
    </row>
    <row r="35">
      <c r="A35" s="15" t="n"/>
      <c r="B35" s="16" t="n"/>
      <c r="C35" s="17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4">
        <f>IF(OR(K35="",L35=""),"",IF(K35=L35,"Agreed","Perception gap"))</f>
        <v/>
      </c>
      <c r="N35" s="15" t="n"/>
      <c r="O35" s="15" t="n"/>
      <c r="P35" s="15" t="n"/>
      <c r="Q35" s="16" t="n"/>
      <c r="R35" s="15" t="n"/>
    </row>
    <row r="36">
      <c r="A36" s="15" t="n"/>
      <c r="B36" s="16" t="n"/>
      <c r="C36" s="17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4">
        <f>IF(OR(K36="",L36=""),"",IF(K36=L36,"Agreed","Perception gap"))</f>
        <v/>
      </c>
      <c r="N36" s="15" t="n"/>
      <c r="O36" s="15" t="n"/>
      <c r="P36" s="15" t="n"/>
      <c r="Q36" s="16" t="n"/>
      <c r="R36" s="15" t="n"/>
    </row>
    <row r="37">
      <c r="A37" s="15" t="n"/>
      <c r="B37" s="16" t="n"/>
      <c r="C37" s="17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4">
        <f>IF(OR(K37="",L37=""),"",IF(K37=L37,"Agreed","Perception gap"))</f>
        <v/>
      </c>
      <c r="N37" s="15" t="n"/>
      <c r="O37" s="15" t="n"/>
      <c r="P37" s="15" t="n"/>
      <c r="Q37" s="16" t="n"/>
      <c r="R37" s="15" t="n"/>
    </row>
    <row r="38">
      <c r="A38" s="15" t="n"/>
      <c r="B38" s="16" t="n"/>
      <c r="C38" s="17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4">
        <f>IF(OR(K38="",L38=""),"",IF(K38=L38,"Agreed","Perception gap"))</f>
        <v/>
      </c>
      <c r="N38" s="15" t="n"/>
      <c r="O38" s="15" t="n"/>
      <c r="P38" s="15" t="n"/>
      <c r="Q38" s="16" t="n"/>
      <c r="R38" s="15" t="n"/>
    </row>
    <row r="39">
      <c r="A39" s="15" t="n"/>
      <c r="B39" s="16" t="n"/>
      <c r="C39" s="17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4">
        <f>IF(OR(K39="",L39=""),"",IF(K39=L39,"Agreed","Perception gap"))</f>
        <v/>
      </c>
      <c r="N39" s="15" t="n"/>
      <c r="O39" s="15" t="n"/>
      <c r="P39" s="15" t="n"/>
      <c r="Q39" s="16" t="n"/>
      <c r="R39" s="15" t="n"/>
    </row>
    <row r="40">
      <c r="A40" s="15" t="n"/>
      <c r="B40" s="16" t="n"/>
      <c r="C40" s="17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4">
        <f>IF(OR(K40="",L40=""),"",IF(K40=L40,"Agreed","Perception gap"))</f>
        <v/>
      </c>
      <c r="N40" s="15" t="n"/>
      <c r="O40" s="15" t="n"/>
      <c r="P40" s="15" t="n"/>
      <c r="Q40" s="16" t="n"/>
      <c r="R40" s="15" t="n"/>
    </row>
    <row r="41">
      <c r="A41" s="15" t="n"/>
      <c r="B41" s="16" t="n"/>
      <c r="C41" s="17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4">
        <f>IF(OR(K41="",L41=""),"",IF(K41=L41,"Agreed","Perception gap"))</f>
        <v/>
      </c>
      <c r="N41" s="15" t="n"/>
      <c r="O41" s="15" t="n"/>
      <c r="P41" s="15" t="n"/>
      <c r="Q41" s="16" t="n"/>
      <c r="R41" s="15" t="n"/>
    </row>
    <row r="42">
      <c r="A42" s="15" t="n"/>
      <c r="B42" s="16" t="n"/>
      <c r="C42" s="17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4">
        <f>IF(OR(K42="",L42=""),"",IF(K42=L42,"Agreed","Perception gap"))</f>
        <v/>
      </c>
      <c r="N42" s="15" t="n"/>
      <c r="O42" s="15" t="n"/>
      <c r="P42" s="15" t="n"/>
      <c r="Q42" s="16" t="n"/>
      <c r="R42" s="15" t="n"/>
    </row>
    <row r="43">
      <c r="A43" s="15" t="n"/>
      <c r="B43" s="16" t="n"/>
      <c r="C43" s="17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4">
        <f>IF(OR(K43="",L43=""),"",IF(K43=L43,"Agreed","Perception gap"))</f>
        <v/>
      </c>
      <c r="N43" s="15" t="n"/>
      <c r="O43" s="15" t="n"/>
      <c r="P43" s="15" t="n"/>
      <c r="Q43" s="16" t="n"/>
      <c r="R43" s="15" t="n"/>
    </row>
    <row r="44">
      <c r="A44" s="15" t="n"/>
      <c r="B44" s="16" t="n"/>
      <c r="C44" s="17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4">
        <f>IF(OR(K44="",L44=""),"",IF(K44=L44,"Agreed","Perception gap"))</f>
        <v/>
      </c>
      <c r="N44" s="15" t="n"/>
      <c r="O44" s="15" t="n"/>
      <c r="P44" s="15" t="n"/>
      <c r="Q44" s="16" t="n"/>
      <c r="R44" s="15" t="n"/>
    </row>
    <row r="45">
      <c r="A45" s="15" t="n"/>
      <c r="B45" s="16" t="n"/>
      <c r="C45" s="17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4">
        <f>IF(OR(K45="",L45=""),"",IF(K45=L45,"Agreed","Perception gap"))</f>
        <v/>
      </c>
      <c r="N45" s="15" t="n"/>
      <c r="O45" s="15" t="n"/>
      <c r="P45" s="15" t="n"/>
      <c r="Q45" s="16" t="n"/>
      <c r="R45" s="15" t="n"/>
    </row>
    <row r="46">
      <c r="A46" s="15" t="n"/>
      <c r="B46" s="16" t="n"/>
      <c r="C46" s="17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4">
        <f>IF(OR(K46="",L46=""),"",IF(K46=L46,"Agreed","Perception gap"))</f>
        <v/>
      </c>
      <c r="N46" s="15" t="n"/>
      <c r="O46" s="15" t="n"/>
      <c r="P46" s="15" t="n"/>
      <c r="Q46" s="16" t="n"/>
      <c r="R46" s="15" t="n"/>
    </row>
    <row r="47">
      <c r="A47" s="15" t="n"/>
      <c r="B47" s="16" t="n"/>
      <c r="C47" s="17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4">
        <f>IF(OR(K47="",L47=""),"",IF(K47=L47,"Agreed","Perception gap"))</f>
        <v/>
      </c>
      <c r="N47" s="15" t="n"/>
      <c r="O47" s="15" t="n"/>
      <c r="P47" s="15" t="n"/>
      <c r="Q47" s="16" t="n"/>
      <c r="R47" s="15" t="n"/>
    </row>
    <row r="48">
      <c r="A48" s="15" t="n"/>
      <c r="B48" s="16" t="n"/>
      <c r="C48" s="17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4">
        <f>IF(OR(K48="",L48=""),"",IF(K48=L48,"Agreed","Perception gap"))</f>
        <v/>
      </c>
      <c r="N48" s="15" t="n"/>
      <c r="O48" s="15" t="n"/>
      <c r="P48" s="15" t="n"/>
      <c r="Q48" s="16" t="n"/>
      <c r="R48" s="15" t="n"/>
    </row>
    <row r="49">
      <c r="A49" s="15" t="n"/>
      <c r="B49" s="16" t="n"/>
      <c r="C49" s="17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4">
        <f>IF(OR(K49="",L49=""),"",IF(K49=L49,"Agreed","Perception gap"))</f>
        <v/>
      </c>
      <c r="N49" s="15" t="n"/>
      <c r="O49" s="15" t="n"/>
      <c r="P49" s="15" t="n"/>
      <c r="Q49" s="16" t="n"/>
      <c r="R49" s="15" t="n"/>
    </row>
    <row r="50">
      <c r="A50" s="15" t="n"/>
      <c r="B50" s="16" t="n"/>
      <c r="C50" s="17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4">
        <f>IF(OR(K50="",L50=""),"",IF(K50=L50,"Agreed","Perception gap"))</f>
        <v/>
      </c>
      <c r="N50" s="15" t="n"/>
      <c r="O50" s="15" t="n"/>
      <c r="P50" s="15" t="n"/>
      <c r="Q50" s="16" t="n"/>
      <c r="R50" s="15" t="n"/>
    </row>
    <row r="51">
      <c r="A51" s="15" t="n"/>
      <c r="B51" s="16" t="n"/>
      <c r="C51" s="17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4">
        <f>IF(OR(K51="",L51=""),"",IF(K51=L51,"Agreed","Perception gap"))</f>
        <v/>
      </c>
      <c r="N51" s="15" t="n"/>
      <c r="O51" s="15" t="n"/>
      <c r="P51" s="15" t="n"/>
      <c r="Q51" s="16" t="n"/>
      <c r="R51" s="15" t="n"/>
    </row>
    <row r="52">
      <c r="A52" s="15" t="n"/>
      <c r="B52" s="16" t="n"/>
      <c r="C52" s="17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4">
        <f>IF(OR(K52="",L52=""),"",IF(K52=L52,"Agreed","Perception gap"))</f>
        <v/>
      </c>
      <c r="N52" s="15" t="n"/>
      <c r="O52" s="15" t="n"/>
      <c r="P52" s="15" t="n"/>
      <c r="Q52" s="16" t="n"/>
      <c r="R52" s="15" t="n"/>
    </row>
    <row r="53">
      <c r="A53" s="15" t="n"/>
      <c r="B53" s="16" t="n"/>
      <c r="C53" s="17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4">
        <f>IF(OR(K53="",L53=""),"",IF(K53=L53,"Agreed","Perception gap"))</f>
        <v/>
      </c>
      <c r="N53" s="15" t="n"/>
      <c r="O53" s="15" t="n"/>
      <c r="P53" s="15" t="n"/>
      <c r="Q53" s="16" t="n"/>
      <c r="R53" s="15" t="n"/>
    </row>
    <row r="54">
      <c r="A54" s="15" t="n"/>
      <c r="B54" s="16" t="n"/>
      <c r="C54" s="17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4">
        <f>IF(OR(K54="",L54=""),"",IF(K54=L54,"Agreed","Perception gap"))</f>
        <v/>
      </c>
      <c r="N54" s="15" t="n"/>
      <c r="O54" s="15" t="n"/>
      <c r="P54" s="15" t="n"/>
      <c r="Q54" s="16" t="n"/>
      <c r="R54" s="15" t="n"/>
    </row>
    <row r="55">
      <c r="A55" s="15" t="n"/>
      <c r="B55" s="16" t="n"/>
      <c r="C55" s="17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4">
        <f>IF(OR(K55="",L55=""),"",IF(K55=L55,"Agreed","Perception gap"))</f>
        <v/>
      </c>
      <c r="N55" s="15" t="n"/>
      <c r="O55" s="15" t="n"/>
      <c r="P55" s="15" t="n"/>
      <c r="Q55" s="16" t="n"/>
      <c r="R55" s="15" t="n"/>
    </row>
    <row r="56">
      <c r="A56" s="15" t="n"/>
      <c r="B56" s="16" t="n"/>
      <c r="C56" s="17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4">
        <f>IF(OR(K56="",L56=""),"",IF(K56=L56,"Agreed","Perception gap"))</f>
        <v/>
      </c>
      <c r="N56" s="15" t="n"/>
      <c r="O56" s="15" t="n"/>
      <c r="P56" s="15" t="n"/>
      <c r="Q56" s="16" t="n"/>
      <c r="R56" s="15" t="n"/>
    </row>
    <row r="57">
      <c r="A57" s="15" t="n"/>
      <c r="B57" s="16" t="n"/>
      <c r="C57" s="17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4">
        <f>IF(OR(K57="",L57=""),"",IF(K57=L57,"Agreed","Perception gap"))</f>
        <v/>
      </c>
      <c r="N57" s="15" t="n"/>
      <c r="O57" s="15" t="n"/>
      <c r="P57" s="15" t="n"/>
      <c r="Q57" s="16" t="n"/>
      <c r="R57" s="15" t="n"/>
    </row>
    <row r="58">
      <c r="A58" s="15" t="n"/>
      <c r="B58" s="16" t="n"/>
      <c r="C58" s="17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4">
        <f>IF(OR(K58="",L58=""),"",IF(K58=L58,"Agreed","Perception gap"))</f>
        <v/>
      </c>
      <c r="N58" s="15" t="n"/>
      <c r="O58" s="15" t="n"/>
      <c r="P58" s="15" t="n"/>
      <c r="Q58" s="16" t="n"/>
      <c r="R58" s="15" t="n"/>
    </row>
    <row r="59">
      <c r="A59" s="15" t="n"/>
      <c r="B59" s="16" t="n"/>
      <c r="C59" s="17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4">
        <f>IF(OR(K59="",L59=""),"",IF(K59=L59,"Agreed","Perception gap"))</f>
        <v/>
      </c>
      <c r="N59" s="15" t="n"/>
      <c r="O59" s="15" t="n"/>
      <c r="P59" s="15" t="n"/>
      <c r="Q59" s="16" t="n"/>
      <c r="R59" s="15" t="n"/>
    </row>
    <row r="60">
      <c r="A60" s="15" t="n"/>
      <c r="B60" s="16" t="n"/>
      <c r="C60" s="17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4">
        <f>IF(OR(K60="",L60=""),"",IF(K60=L60,"Agreed","Perception gap"))</f>
        <v/>
      </c>
      <c r="N60" s="15" t="n"/>
      <c r="O60" s="15" t="n"/>
      <c r="P60" s="15" t="n"/>
      <c r="Q60" s="16" t="n"/>
      <c r="R60" s="15" t="n"/>
    </row>
    <row r="61">
      <c r="A61" s="15" t="n"/>
      <c r="B61" s="16" t="n"/>
      <c r="C61" s="17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4">
        <f>IF(OR(K61="",L61=""),"",IF(K61=L61,"Agreed","Perception gap"))</f>
        <v/>
      </c>
      <c r="N61" s="15" t="n"/>
      <c r="O61" s="15" t="n"/>
      <c r="P61" s="15" t="n"/>
      <c r="Q61" s="16" t="n"/>
      <c r="R61" s="15" t="n"/>
    </row>
    <row r="62">
      <c r="A62" s="15" t="n"/>
      <c r="B62" s="16" t="n"/>
      <c r="C62" s="17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4">
        <f>IF(OR(K62="",L62=""),"",IF(K62=L62,"Agreed","Perception gap"))</f>
        <v/>
      </c>
      <c r="N62" s="15" t="n"/>
      <c r="O62" s="15" t="n"/>
      <c r="P62" s="15" t="n"/>
      <c r="Q62" s="16" t="n"/>
      <c r="R62" s="15" t="n"/>
    </row>
    <row r="63">
      <c r="A63" s="15" t="n"/>
      <c r="B63" s="16" t="n"/>
      <c r="C63" s="17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4">
        <f>IF(OR(K63="",L63=""),"",IF(K63=L63,"Agreed","Perception gap"))</f>
        <v/>
      </c>
      <c r="N63" s="15" t="n"/>
      <c r="O63" s="15" t="n"/>
      <c r="P63" s="15" t="n"/>
      <c r="Q63" s="16" t="n"/>
      <c r="R63" s="15" t="n"/>
    </row>
    <row r="64">
      <c r="A64" s="15" t="n"/>
      <c r="B64" s="16" t="n"/>
      <c r="C64" s="17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4">
        <f>IF(OR(K64="",L64=""),"",IF(K64=L64,"Agreed","Perception gap"))</f>
        <v/>
      </c>
      <c r="N64" s="15" t="n"/>
      <c r="O64" s="15" t="n"/>
      <c r="P64" s="15" t="n"/>
      <c r="Q64" s="16" t="n"/>
      <c r="R64" s="15" t="n"/>
    </row>
    <row r="65">
      <c r="A65" s="15" t="n"/>
      <c r="B65" s="16" t="n"/>
      <c r="C65" s="17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4">
        <f>IF(OR(K65="",L65=""),"",IF(K65=L65,"Agreed","Perception gap"))</f>
        <v/>
      </c>
      <c r="N65" s="15" t="n"/>
      <c r="O65" s="15" t="n"/>
      <c r="P65" s="15" t="n"/>
      <c r="Q65" s="16" t="n"/>
      <c r="R65" s="15" t="n"/>
    </row>
    <row r="66">
      <c r="A66" s="15" t="n"/>
      <c r="B66" s="16" t="n"/>
      <c r="C66" s="17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4">
        <f>IF(OR(K66="",L66=""),"",IF(K66=L66,"Agreed","Perception gap"))</f>
        <v/>
      </c>
      <c r="N66" s="15" t="n"/>
      <c r="O66" s="15" t="n"/>
      <c r="P66" s="15" t="n"/>
      <c r="Q66" s="16" t="n"/>
      <c r="R66" s="15" t="n"/>
    </row>
    <row r="67">
      <c r="A67" s="15" t="n"/>
      <c r="B67" s="16" t="n"/>
      <c r="C67" s="17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4">
        <f>IF(OR(K67="",L67=""),"",IF(K67=L67,"Agreed","Perception gap"))</f>
        <v/>
      </c>
      <c r="N67" s="15" t="n"/>
      <c r="O67" s="15" t="n"/>
      <c r="P67" s="15" t="n"/>
      <c r="Q67" s="16" t="n"/>
      <c r="R67" s="15" t="n"/>
    </row>
    <row r="68">
      <c r="A68" s="15" t="n"/>
      <c r="B68" s="16" t="n"/>
      <c r="C68" s="17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4">
        <f>IF(OR(K68="",L68=""),"",IF(K68=L68,"Agreed","Perception gap"))</f>
        <v/>
      </c>
      <c r="N68" s="15" t="n"/>
      <c r="O68" s="15" t="n"/>
      <c r="P68" s="15" t="n"/>
      <c r="Q68" s="16" t="n"/>
      <c r="R68" s="15" t="n"/>
    </row>
    <row r="69">
      <c r="A69" s="15" t="n"/>
      <c r="B69" s="16" t="n"/>
      <c r="C69" s="17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4">
        <f>IF(OR(K69="",L69=""),"",IF(K69=L69,"Agreed","Perception gap"))</f>
        <v/>
      </c>
      <c r="N69" s="15" t="n"/>
      <c r="O69" s="15" t="n"/>
      <c r="P69" s="15" t="n"/>
      <c r="Q69" s="16" t="n"/>
      <c r="R69" s="15" t="n"/>
    </row>
    <row r="70">
      <c r="A70" s="15" t="n"/>
      <c r="B70" s="16" t="n"/>
      <c r="C70" s="17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4">
        <f>IF(OR(K70="",L70=""),"",IF(K70=L70,"Agreed","Perception gap"))</f>
        <v/>
      </c>
      <c r="N70" s="15" t="n"/>
      <c r="O70" s="15" t="n"/>
      <c r="P70" s="15" t="n"/>
      <c r="Q70" s="16" t="n"/>
      <c r="R70" s="15" t="n"/>
    </row>
    <row r="71">
      <c r="A71" s="15" t="n"/>
      <c r="B71" s="16" t="n"/>
      <c r="C71" s="17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4">
        <f>IF(OR(K71="",L71=""),"",IF(K71=L71,"Agreed","Perception gap"))</f>
        <v/>
      </c>
      <c r="N71" s="15" t="n"/>
      <c r="O71" s="15" t="n"/>
      <c r="P71" s="15" t="n"/>
      <c r="Q71" s="16" t="n"/>
      <c r="R71" s="15" t="n"/>
    </row>
    <row r="72">
      <c r="A72" s="15" t="n"/>
      <c r="B72" s="16" t="n"/>
      <c r="C72" s="17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4">
        <f>IF(OR(K72="",L72=""),"",IF(K72=L72,"Agreed","Perception gap"))</f>
        <v/>
      </c>
      <c r="N72" s="15" t="n"/>
      <c r="O72" s="15" t="n"/>
      <c r="P72" s="15" t="n"/>
      <c r="Q72" s="16" t="n"/>
      <c r="R72" s="15" t="n"/>
    </row>
    <row r="73">
      <c r="A73" s="15" t="n"/>
      <c r="B73" s="16" t="n"/>
      <c r="C73" s="17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4">
        <f>IF(OR(K73="",L73=""),"",IF(K73=L73,"Agreed","Perception gap"))</f>
        <v/>
      </c>
      <c r="N73" s="15" t="n"/>
      <c r="O73" s="15" t="n"/>
      <c r="P73" s="15" t="n"/>
      <c r="Q73" s="16" t="n"/>
      <c r="R73" s="15" t="n"/>
    </row>
    <row r="74">
      <c r="A74" s="15" t="n"/>
      <c r="B74" s="16" t="n"/>
      <c r="C74" s="17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4">
        <f>IF(OR(K74="",L74=""),"",IF(K74=L74,"Agreed","Perception gap"))</f>
        <v/>
      </c>
      <c r="N74" s="15" t="n"/>
      <c r="O74" s="15" t="n"/>
      <c r="P74" s="15" t="n"/>
      <c r="Q74" s="16" t="n"/>
      <c r="R74" s="15" t="n"/>
    </row>
    <row r="75">
      <c r="A75" s="15" t="n"/>
      <c r="B75" s="16" t="n"/>
      <c r="C75" s="17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4">
        <f>IF(OR(K75="",L75=""),"",IF(K75=L75,"Agreed","Perception gap"))</f>
        <v/>
      </c>
      <c r="N75" s="15" t="n"/>
      <c r="O75" s="15" t="n"/>
      <c r="P75" s="15" t="n"/>
      <c r="Q75" s="16" t="n"/>
      <c r="R75" s="15" t="n"/>
    </row>
    <row r="76">
      <c r="A76" s="15" t="n"/>
      <c r="B76" s="16" t="n"/>
      <c r="C76" s="17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4">
        <f>IF(OR(K76="",L76=""),"",IF(K76=L76,"Agreed","Perception gap"))</f>
        <v/>
      </c>
      <c r="N76" s="15" t="n"/>
      <c r="O76" s="15" t="n"/>
      <c r="P76" s="15" t="n"/>
      <c r="Q76" s="16" t="n"/>
      <c r="R76" s="15" t="n"/>
    </row>
    <row r="77">
      <c r="A77" s="15" t="n"/>
      <c r="B77" s="16" t="n"/>
      <c r="C77" s="17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4">
        <f>IF(OR(K77="",L77=""),"",IF(K77=L77,"Agreed","Perception gap"))</f>
        <v/>
      </c>
      <c r="N77" s="15" t="n"/>
      <c r="O77" s="15" t="n"/>
      <c r="P77" s="15" t="n"/>
      <c r="Q77" s="16" t="n"/>
      <c r="R77" s="15" t="n"/>
    </row>
    <row r="78">
      <c r="A78" s="15" t="n"/>
      <c r="B78" s="16" t="n"/>
      <c r="C78" s="17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4">
        <f>IF(OR(K78="",L78=""),"",IF(K78=L78,"Agreed","Perception gap"))</f>
        <v/>
      </c>
      <c r="N78" s="15" t="n"/>
      <c r="O78" s="15" t="n"/>
      <c r="P78" s="15" t="n"/>
      <c r="Q78" s="16" t="n"/>
      <c r="R78" s="15" t="n"/>
    </row>
    <row r="79">
      <c r="A79" s="15" t="n"/>
      <c r="B79" s="16" t="n"/>
      <c r="C79" s="17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4">
        <f>IF(OR(K79="",L79=""),"",IF(K79=L79,"Agreed","Perception gap"))</f>
        <v/>
      </c>
      <c r="N79" s="15" t="n"/>
      <c r="O79" s="15" t="n"/>
      <c r="P79" s="15" t="n"/>
      <c r="Q79" s="16" t="n"/>
      <c r="R79" s="15" t="n"/>
    </row>
    <row r="80">
      <c r="A80" s="15" t="n"/>
      <c r="B80" s="16" t="n"/>
      <c r="C80" s="17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4">
        <f>IF(OR(K80="",L80=""),"",IF(K80=L80,"Agreed","Perception gap"))</f>
        <v/>
      </c>
      <c r="N80" s="15" t="n"/>
      <c r="O80" s="15" t="n"/>
      <c r="P80" s="15" t="n"/>
      <c r="Q80" s="16" t="n"/>
      <c r="R80" s="15" t="n"/>
    </row>
    <row r="81">
      <c r="A81" s="15" t="n"/>
      <c r="B81" s="16" t="n"/>
      <c r="C81" s="17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4">
        <f>IF(OR(K81="",L81=""),"",IF(K81=L81,"Agreed","Perception gap"))</f>
        <v/>
      </c>
      <c r="N81" s="15" t="n"/>
      <c r="O81" s="15" t="n"/>
      <c r="P81" s="15" t="n"/>
      <c r="Q81" s="16" t="n"/>
      <c r="R81" s="15" t="n"/>
    </row>
    <row r="82">
      <c r="A82" s="15" t="n"/>
      <c r="B82" s="16" t="n"/>
      <c r="C82" s="17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4">
        <f>IF(OR(K82="",L82=""),"",IF(K82=L82,"Agreed","Perception gap"))</f>
        <v/>
      </c>
      <c r="N82" s="15" t="n"/>
      <c r="O82" s="15" t="n"/>
      <c r="P82" s="15" t="n"/>
      <c r="Q82" s="16" t="n"/>
      <c r="R82" s="15" t="n"/>
    </row>
    <row r="83">
      <c r="A83" s="15" t="n"/>
      <c r="B83" s="16" t="n"/>
      <c r="C83" s="17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4">
        <f>IF(OR(K83="",L83=""),"",IF(K83=L83,"Agreed","Perception gap"))</f>
        <v/>
      </c>
      <c r="N83" s="15" t="n"/>
      <c r="O83" s="15" t="n"/>
      <c r="P83" s="15" t="n"/>
      <c r="Q83" s="16" t="n"/>
      <c r="R83" s="15" t="n"/>
    </row>
    <row r="84">
      <c r="A84" s="15" t="n"/>
      <c r="B84" s="16" t="n"/>
      <c r="C84" s="17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4">
        <f>IF(OR(K84="",L84=""),"",IF(K84=L84,"Agreed","Perception gap"))</f>
        <v/>
      </c>
      <c r="N84" s="15" t="n"/>
      <c r="O84" s="15" t="n"/>
      <c r="P84" s="15" t="n"/>
      <c r="Q84" s="16" t="n"/>
      <c r="R84" s="15" t="n"/>
    </row>
    <row r="85">
      <c r="A85" s="15" t="n"/>
      <c r="B85" s="16" t="n"/>
      <c r="C85" s="17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4">
        <f>IF(OR(K85="",L85=""),"",IF(K85=L85,"Agreed","Perception gap"))</f>
        <v/>
      </c>
      <c r="N85" s="15" t="n"/>
      <c r="O85" s="15" t="n"/>
      <c r="P85" s="15" t="n"/>
      <c r="Q85" s="16" t="n"/>
      <c r="R85" s="15" t="n"/>
    </row>
    <row r="86">
      <c r="A86" s="15" t="n"/>
      <c r="B86" s="16" t="n"/>
      <c r="C86" s="17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4">
        <f>IF(OR(K86="",L86=""),"",IF(K86=L86,"Agreed","Perception gap"))</f>
        <v/>
      </c>
      <c r="N86" s="15" t="n"/>
      <c r="O86" s="15" t="n"/>
      <c r="P86" s="15" t="n"/>
      <c r="Q86" s="16" t="n"/>
      <c r="R86" s="15" t="n"/>
    </row>
    <row r="87">
      <c r="A87" s="15" t="n"/>
      <c r="B87" s="16" t="n"/>
      <c r="C87" s="17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4">
        <f>IF(OR(K87="",L87=""),"",IF(K87=L87,"Agreed","Perception gap"))</f>
        <v/>
      </c>
      <c r="N87" s="15" t="n"/>
      <c r="O87" s="15" t="n"/>
      <c r="P87" s="15" t="n"/>
      <c r="Q87" s="16" t="n"/>
      <c r="R87" s="15" t="n"/>
    </row>
    <row r="88">
      <c r="A88" s="15" t="n"/>
      <c r="B88" s="16" t="n"/>
      <c r="C88" s="17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4">
        <f>IF(OR(K88="",L88=""),"",IF(K88=L88,"Agreed","Perception gap"))</f>
        <v/>
      </c>
      <c r="N88" s="15" t="n"/>
      <c r="O88" s="15" t="n"/>
      <c r="P88" s="15" t="n"/>
      <c r="Q88" s="16" t="n"/>
      <c r="R88" s="15" t="n"/>
    </row>
    <row r="89">
      <c r="A89" s="15" t="n"/>
      <c r="B89" s="16" t="n"/>
      <c r="C89" s="17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4">
        <f>IF(OR(K89="",L89=""),"",IF(K89=L89,"Agreed","Perception gap"))</f>
        <v/>
      </c>
      <c r="N89" s="15" t="n"/>
      <c r="O89" s="15" t="n"/>
      <c r="P89" s="15" t="n"/>
      <c r="Q89" s="16" t="n"/>
      <c r="R89" s="15" t="n"/>
    </row>
    <row r="90">
      <c r="A90" s="15" t="n"/>
      <c r="B90" s="16" t="n"/>
      <c r="C90" s="17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4">
        <f>IF(OR(K90="",L90=""),"",IF(K90=L90,"Agreed","Perception gap"))</f>
        <v/>
      </c>
      <c r="N90" s="15" t="n"/>
      <c r="O90" s="15" t="n"/>
      <c r="P90" s="15" t="n"/>
      <c r="Q90" s="16" t="n"/>
      <c r="R90" s="15" t="n"/>
    </row>
    <row r="91">
      <c r="A91" s="15" t="n"/>
      <c r="B91" s="16" t="n"/>
      <c r="C91" s="17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4">
        <f>IF(OR(K91="",L91=""),"",IF(K91=L91,"Agreed","Perception gap"))</f>
        <v/>
      </c>
      <c r="N91" s="15" t="n"/>
      <c r="O91" s="15" t="n"/>
      <c r="P91" s="15" t="n"/>
      <c r="Q91" s="16" t="n"/>
      <c r="R91" s="15" t="n"/>
    </row>
    <row r="92">
      <c r="A92" s="15" t="n"/>
      <c r="B92" s="16" t="n"/>
      <c r="C92" s="17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4">
        <f>IF(OR(K92="",L92=""),"",IF(K92=L92,"Agreed","Perception gap"))</f>
        <v/>
      </c>
      <c r="N92" s="15" t="n"/>
      <c r="O92" s="15" t="n"/>
      <c r="P92" s="15" t="n"/>
      <c r="Q92" s="16" t="n"/>
      <c r="R92" s="15" t="n"/>
    </row>
    <row r="93">
      <c r="A93" s="15" t="n"/>
      <c r="B93" s="16" t="n"/>
      <c r="C93" s="17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4">
        <f>IF(OR(K93="",L93=""),"",IF(K93=L93,"Agreed","Perception gap"))</f>
        <v/>
      </c>
      <c r="N93" s="15" t="n"/>
      <c r="O93" s="15" t="n"/>
      <c r="P93" s="15" t="n"/>
      <c r="Q93" s="16" t="n"/>
      <c r="R93" s="15" t="n"/>
    </row>
    <row r="94">
      <c r="A94" s="15" t="n"/>
      <c r="B94" s="16" t="n"/>
      <c r="C94" s="17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4">
        <f>IF(OR(K94="",L94=""),"",IF(K94=L94,"Agreed","Perception gap"))</f>
        <v/>
      </c>
      <c r="N94" s="15" t="n"/>
      <c r="O94" s="15" t="n"/>
      <c r="P94" s="15" t="n"/>
      <c r="Q94" s="16" t="n"/>
      <c r="R94" s="15" t="n"/>
    </row>
    <row r="95">
      <c r="A95" s="15" t="n"/>
      <c r="B95" s="16" t="n"/>
      <c r="C95" s="17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4">
        <f>IF(OR(K95="",L95=""),"",IF(K95=L95,"Agreed","Perception gap"))</f>
        <v/>
      </c>
      <c r="N95" s="15" t="n"/>
      <c r="O95" s="15" t="n"/>
      <c r="P95" s="15" t="n"/>
      <c r="Q95" s="16" t="n"/>
      <c r="R95" s="15" t="n"/>
    </row>
    <row r="96">
      <c r="A96" s="15" t="n"/>
      <c r="B96" s="16" t="n"/>
      <c r="C96" s="17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4">
        <f>IF(OR(K96="",L96=""),"",IF(K96=L96,"Agreed","Perception gap"))</f>
        <v/>
      </c>
      <c r="N96" s="15" t="n"/>
      <c r="O96" s="15" t="n"/>
      <c r="P96" s="15" t="n"/>
      <c r="Q96" s="16" t="n"/>
      <c r="R96" s="15" t="n"/>
    </row>
    <row r="97">
      <c r="A97" s="15" t="n"/>
      <c r="B97" s="16" t="n"/>
      <c r="C97" s="17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4">
        <f>IF(OR(K97="",L97=""),"",IF(K97=L97,"Agreed","Perception gap"))</f>
        <v/>
      </c>
      <c r="N97" s="15" t="n"/>
      <c r="O97" s="15" t="n"/>
      <c r="P97" s="15" t="n"/>
      <c r="Q97" s="16" t="n"/>
      <c r="R97" s="15" t="n"/>
    </row>
    <row r="98">
      <c r="A98" s="15" t="n"/>
      <c r="B98" s="16" t="n"/>
      <c r="C98" s="17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4">
        <f>IF(OR(K98="",L98=""),"",IF(K98=L98,"Agreed","Perception gap"))</f>
        <v/>
      </c>
      <c r="N98" s="15" t="n"/>
      <c r="O98" s="15" t="n"/>
      <c r="P98" s="15" t="n"/>
      <c r="Q98" s="16" t="n"/>
      <c r="R98" s="15" t="n"/>
    </row>
    <row r="99">
      <c r="A99" s="15" t="n"/>
      <c r="B99" s="16" t="n"/>
      <c r="C99" s="17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4">
        <f>IF(OR(K99="",L99=""),"",IF(K99=L99,"Agreed","Perception gap"))</f>
        <v/>
      </c>
      <c r="N99" s="15" t="n"/>
      <c r="O99" s="15" t="n"/>
      <c r="P99" s="15" t="n"/>
      <c r="Q99" s="16" t="n"/>
      <c r="R99" s="15" t="n"/>
    </row>
    <row r="100">
      <c r="A100" s="15" t="n"/>
      <c r="B100" s="16" t="n"/>
      <c r="C100" s="17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4">
        <f>IF(OR(K100="",L100=""),"",IF(K100=L100,"Agreed","Perception gap"))</f>
        <v/>
      </c>
      <c r="N100" s="15" t="n"/>
      <c r="O100" s="15" t="n"/>
      <c r="P100" s="15" t="n"/>
      <c r="Q100" s="16" t="n"/>
      <c r="R100" s="15" t="n"/>
    </row>
    <row r="101">
      <c r="A101" s="15" t="n"/>
      <c r="B101" s="16" t="n"/>
      <c r="C101" s="17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4">
        <f>IF(OR(K101="",L101=""),"",IF(K101=L101,"Agreed","Perception gap"))</f>
        <v/>
      </c>
      <c r="N101" s="15" t="n"/>
      <c r="O101" s="15" t="n"/>
      <c r="P101" s="15" t="n"/>
      <c r="Q101" s="16" t="n"/>
      <c r="R101" s="15" t="n"/>
    </row>
    <row r="102">
      <c r="A102" s="15" t="n"/>
      <c r="B102" s="16" t="n"/>
      <c r="C102" s="17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4">
        <f>IF(OR(K102="",L102=""),"",IF(K102=L102,"Agreed","Perception gap"))</f>
        <v/>
      </c>
      <c r="N102" s="15" t="n"/>
      <c r="O102" s="15" t="n"/>
      <c r="P102" s="15" t="n"/>
      <c r="Q102" s="16" t="n"/>
      <c r="R102" s="15" t="n"/>
    </row>
    <row r="103">
      <c r="A103" s="15" t="n"/>
      <c r="B103" s="16" t="n"/>
      <c r="C103" s="17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4">
        <f>IF(OR(K103="",L103=""),"",IF(K103=L103,"Agreed","Perception gap"))</f>
        <v/>
      </c>
      <c r="N103" s="15" t="n"/>
      <c r="O103" s="15" t="n"/>
      <c r="P103" s="15" t="n"/>
      <c r="Q103" s="16" t="n"/>
      <c r="R103" s="15" t="n"/>
    </row>
    <row r="104">
      <c r="A104" s="15" t="n"/>
      <c r="B104" s="16" t="n"/>
      <c r="C104" s="17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4">
        <f>IF(OR(K104="",L104=""),"",IF(K104=L104,"Agreed","Perception gap"))</f>
        <v/>
      </c>
      <c r="N104" s="15" t="n"/>
      <c r="O104" s="15" t="n"/>
      <c r="P104" s="15" t="n"/>
      <c r="Q104" s="16" t="n"/>
      <c r="R104" s="15" t="n"/>
    </row>
    <row r="105">
      <c r="A105" s="15" t="n"/>
      <c r="B105" s="16" t="n"/>
      <c r="C105" s="17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4">
        <f>IF(OR(K105="",L105=""),"",IF(K105=L105,"Agreed","Perception gap"))</f>
        <v/>
      </c>
      <c r="N105" s="15" t="n"/>
      <c r="O105" s="15" t="n"/>
      <c r="P105" s="15" t="n"/>
      <c r="Q105" s="16" t="n"/>
      <c r="R105" s="15" t="n"/>
    </row>
    <row r="106">
      <c r="A106" s="15" t="n"/>
      <c r="B106" s="16" t="n"/>
      <c r="C106" s="17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4">
        <f>IF(OR(K106="",L106=""),"",IF(K106=L106,"Agreed","Perception gap"))</f>
        <v/>
      </c>
      <c r="N106" s="15" t="n"/>
      <c r="O106" s="15" t="n"/>
      <c r="P106" s="15" t="n"/>
      <c r="Q106" s="16" t="n"/>
      <c r="R106" s="15" t="n"/>
    </row>
    <row r="107">
      <c r="A107" s="15" t="n"/>
      <c r="B107" s="16" t="n"/>
      <c r="C107" s="17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4">
        <f>IF(OR(K107="",L107=""),"",IF(K107=L107,"Agreed","Perception gap"))</f>
        <v/>
      </c>
      <c r="N107" s="15" t="n"/>
      <c r="O107" s="15" t="n"/>
      <c r="P107" s="15" t="n"/>
      <c r="Q107" s="16" t="n"/>
      <c r="R107" s="15" t="n"/>
    </row>
    <row r="108">
      <c r="A108" s="15" t="n"/>
      <c r="B108" s="16" t="n"/>
      <c r="C108" s="17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4">
        <f>IF(OR(K108="",L108=""),"",IF(K108=L108,"Agreed","Perception gap"))</f>
        <v/>
      </c>
      <c r="N108" s="15" t="n"/>
      <c r="O108" s="15" t="n"/>
      <c r="P108" s="15" t="n"/>
      <c r="Q108" s="16" t="n"/>
      <c r="R108" s="15" t="n"/>
    </row>
    <row r="109">
      <c r="A109" s="15" t="n"/>
      <c r="B109" s="16" t="n"/>
      <c r="C109" s="17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4">
        <f>IF(OR(K109="",L109=""),"",IF(K109=L109,"Agreed","Perception gap"))</f>
        <v/>
      </c>
      <c r="N109" s="15" t="n"/>
      <c r="O109" s="15" t="n"/>
      <c r="P109" s="15" t="n"/>
      <c r="Q109" s="16" t="n"/>
      <c r="R109" s="15" t="n"/>
    </row>
    <row r="110">
      <c r="A110" s="15" t="n"/>
      <c r="B110" s="16" t="n"/>
      <c r="C110" s="17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4">
        <f>IF(OR(K110="",L110=""),"",IF(K110=L110,"Agreed","Perception gap"))</f>
        <v/>
      </c>
      <c r="N110" s="15" t="n"/>
      <c r="O110" s="15" t="n"/>
      <c r="P110" s="15" t="n"/>
      <c r="Q110" s="16" t="n"/>
      <c r="R110" s="15" t="n"/>
    </row>
    <row r="111">
      <c r="A111" s="15" t="n"/>
      <c r="B111" s="16" t="n"/>
      <c r="C111" s="17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4">
        <f>IF(OR(K111="",L111=""),"",IF(K111=L111,"Agreed","Perception gap"))</f>
        <v/>
      </c>
      <c r="N111" s="15" t="n"/>
      <c r="O111" s="15" t="n"/>
      <c r="P111" s="15" t="n"/>
      <c r="Q111" s="16" t="n"/>
      <c r="R111" s="15" t="n"/>
    </row>
    <row r="112">
      <c r="A112" s="15" t="n"/>
      <c r="B112" s="16" t="n"/>
      <c r="C112" s="17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4">
        <f>IF(OR(K112="",L112=""),"",IF(K112=L112,"Agreed","Perception gap"))</f>
        <v/>
      </c>
      <c r="N112" s="15" t="n"/>
      <c r="O112" s="15" t="n"/>
      <c r="P112" s="15" t="n"/>
      <c r="Q112" s="16" t="n"/>
      <c r="R112" s="15" t="n"/>
    </row>
    <row r="113">
      <c r="A113" s="15" t="n"/>
      <c r="B113" s="16" t="n"/>
      <c r="C113" s="17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4">
        <f>IF(OR(K113="",L113=""),"",IF(K113=L113,"Agreed","Perception gap"))</f>
        <v/>
      </c>
      <c r="N113" s="15" t="n"/>
      <c r="O113" s="15" t="n"/>
      <c r="P113" s="15" t="n"/>
      <c r="Q113" s="16" t="n"/>
      <c r="R113" s="15" t="n"/>
    </row>
    <row r="114">
      <c r="A114" s="15" t="n"/>
      <c r="B114" s="16" t="n"/>
      <c r="C114" s="17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4">
        <f>IF(OR(K114="",L114=""),"",IF(K114=L114,"Agreed","Perception gap"))</f>
        <v/>
      </c>
      <c r="N114" s="15" t="n"/>
      <c r="O114" s="15" t="n"/>
      <c r="P114" s="15" t="n"/>
      <c r="Q114" s="16" t="n"/>
      <c r="R114" s="15" t="n"/>
    </row>
    <row r="115">
      <c r="A115" s="15" t="n"/>
      <c r="B115" s="16" t="n"/>
      <c r="C115" s="17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4">
        <f>IF(OR(K115="",L115=""),"",IF(K115=L115,"Agreed","Perception gap"))</f>
        <v/>
      </c>
      <c r="N115" s="15" t="n"/>
      <c r="O115" s="15" t="n"/>
      <c r="P115" s="15" t="n"/>
      <c r="Q115" s="16" t="n"/>
      <c r="R115" s="15" t="n"/>
    </row>
    <row r="116">
      <c r="A116" s="15" t="n"/>
      <c r="B116" s="16" t="n"/>
      <c r="C116" s="17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4">
        <f>IF(OR(K116="",L116=""),"",IF(K116=L116,"Agreed","Perception gap"))</f>
        <v/>
      </c>
      <c r="N116" s="15" t="n"/>
      <c r="O116" s="15" t="n"/>
      <c r="P116" s="15" t="n"/>
      <c r="Q116" s="16" t="n"/>
      <c r="R116" s="15" t="n"/>
    </row>
    <row r="117">
      <c r="A117" s="15" t="n"/>
      <c r="B117" s="16" t="n"/>
      <c r="C117" s="17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4">
        <f>IF(OR(K117="",L117=""),"",IF(K117=L117,"Agreed","Perception gap"))</f>
        <v/>
      </c>
      <c r="N117" s="15" t="n"/>
      <c r="O117" s="15" t="n"/>
      <c r="P117" s="15" t="n"/>
      <c r="Q117" s="16" t="n"/>
      <c r="R117" s="15" t="n"/>
    </row>
    <row r="118">
      <c r="A118" s="15" t="n"/>
      <c r="B118" s="16" t="n"/>
      <c r="C118" s="17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4">
        <f>IF(OR(K118="",L118=""),"",IF(K118=L118,"Agreed","Perception gap"))</f>
        <v/>
      </c>
      <c r="N118" s="15" t="n"/>
      <c r="O118" s="15" t="n"/>
      <c r="P118" s="15" t="n"/>
      <c r="Q118" s="16" t="n"/>
      <c r="R118" s="15" t="n"/>
    </row>
    <row r="119">
      <c r="A119" s="15" t="n"/>
      <c r="B119" s="16" t="n"/>
      <c r="C119" s="17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4">
        <f>IF(OR(K119="",L119=""),"",IF(K119=L119,"Agreed","Perception gap"))</f>
        <v/>
      </c>
      <c r="N119" s="15" t="n"/>
      <c r="O119" s="15" t="n"/>
      <c r="P119" s="15" t="n"/>
      <c r="Q119" s="16" t="n"/>
      <c r="R119" s="15" t="n"/>
    </row>
    <row r="120">
      <c r="A120" s="15" t="n"/>
      <c r="B120" s="16" t="n"/>
      <c r="C120" s="17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4">
        <f>IF(OR(K120="",L120=""),"",IF(K120=L120,"Agreed","Perception gap"))</f>
        <v/>
      </c>
      <c r="N120" s="15" t="n"/>
      <c r="O120" s="15" t="n"/>
      <c r="P120" s="15" t="n"/>
      <c r="Q120" s="16" t="n"/>
      <c r="R120" s="15" t="n"/>
    </row>
    <row r="121">
      <c r="A121" s="15" t="n"/>
      <c r="B121" s="16" t="n"/>
      <c r="C121" s="17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4">
        <f>IF(OR(K121="",L121=""),"",IF(K121=L121,"Agreed","Perception gap"))</f>
        <v/>
      </c>
      <c r="N121" s="15" t="n"/>
      <c r="O121" s="15" t="n"/>
      <c r="P121" s="15" t="n"/>
      <c r="Q121" s="16" t="n"/>
      <c r="R121" s="15" t="n"/>
    </row>
    <row r="122">
      <c r="A122" s="15" t="n"/>
      <c r="B122" s="16" t="n"/>
      <c r="C122" s="17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4">
        <f>IF(OR(K122="",L122=""),"",IF(K122=L122,"Agreed","Perception gap"))</f>
        <v/>
      </c>
      <c r="N122" s="15" t="n"/>
      <c r="O122" s="15" t="n"/>
      <c r="P122" s="15" t="n"/>
      <c r="Q122" s="16" t="n"/>
      <c r="R122" s="15" t="n"/>
    </row>
    <row r="123">
      <c r="A123" s="15" t="n"/>
      <c r="B123" s="16" t="n"/>
      <c r="C123" s="17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4">
        <f>IF(OR(K123="",L123=""),"",IF(K123=L123,"Agreed","Perception gap"))</f>
        <v/>
      </c>
      <c r="N123" s="15" t="n"/>
      <c r="O123" s="15" t="n"/>
      <c r="P123" s="15" t="n"/>
      <c r="Q123" s="16" t="n"/>
      <c r="R123" s="15" t="n"/>
    </row>
    <row r="124">
      <c r="A124" s="15" t="n"/>
      <c r="B124" s="16" t="n"/>
      <c r="C124" s="17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4">
        <f>IF(OR(K124="",L124=""),"",IF(K124=L124,"Agreed","Perception gap"))</f>
        <v/>
      </c>
      <c r="N124" s="15" t="n"/>
      <c r="O124" s="15" t="n"/>
      <c r="P124" s="15" t="n"/>
      <c r="Q124" s="16" t="n"/>
      <c r="R124" s="15" t="n"/>
    </row>
    <row r="125">
      <c r="A125" s="15" t="n"/>
      <c r="B125" s="16" t="n"/>
      <c r="C125" s="17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4">
        <f>IF(OR(K125="",L125=""),"",IF(K125=L125,"Agreed","Perception gap"))</f>
        <v/>
      </c>
      <c r="N125" s="15" t="n"/>
      <c r="O125" s="15" t="n"/>
      <c r="P125" s="15" t="n"/>
      <c r="Q125" s="16" t="n"/>
      <c r="R125" s="15" t="n"/>
    </row>
    <row r="126">
      <c r="A126" s="15" t="n"/>
      <c r="B126" s="16" t="n"/>
      <c r="C126" s="17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4">
        <f>IF(OR(K126="",L126=""),"",IF(K126=L126,"Agreed","Perception gap"))</f>
        <v/>
      </c>
      <c r="N126" s="15" t="n"/>
      <c r="O126" s="15" t="n"/>
      <c r="P126" s="15" t="n"/>
      <c r="Q126" s="16" t="n"/>
      <c r="R126" s="15" t="n"/>
    </row>
    <row r="127">
      <c r="A127" s="15" t="n"/>
      <c r="B127" s="16" t="n"/>
      <c r="C127" s="17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4">
        <f>IF(OR(K127="",L127=""),"",IF(K127=L127,"Agreed","Perception gap"))</f>
        <v/>
      </c>
      <c r="N127" s="15" t="n"/>
      <c r="O127" s="15" t="n"/>
      <c r="P127" s="15" t="n"/>
      <c r="Q127" s="16" t="n"/>
      <c r="R127" s="15" t="n"/>
    </row>
    <row r="128">
      <c r="A128" s="15" t="n"/>
      <c r="B128" s="16" t="n"/>
      <c r="C128" s="17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4">
        <f>IF(OR(K128="",L128=""),"",IF(K128=L128,"Agreed","Perception gap"))</f>
        <v/>
      </c>
      <c r="N128" s="15" t="n"/>
      <c r="O128" s="15" t="n"/>
      <c r="P128" s="15" t="n"/>
      <c r="Q128" s="16" t="n"/>
      <c r="R128" s="15" t="n"/>
    </row>
    <row r="129">
      <c r="A129" s="15" t="n"/>
      <c r="B129" s="16" t="n"/>
      <c r="C129" s="17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4">
        <f>IF(OR(K129="",L129=""),"",IF(K129=L129,"Agreed","Perception gap"))</f>
        <v/>
      </c>
      <c r="N129" s="15" t="n"/>
      <c r="O129" s="15" t="n"/>
      <c r="P129" s="15" t="n"/>
      <c r="Q129" s="16" t="n"/>
      <c r="R129" s="15" t="n"/>
    </row>
    <row r="130">
      <c r="A130" s="15" t="n"/>
      <c r="B130" s="16" t="n"/>
      <c r="C130" s="17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4">
        <f>IF(OR(K130="",L130=""),"",IF(K130=L130,"Agreed","Perception gap"))</f>
        <v/>
      </c>
      <c r="N130" s="15" t="n"/>
      <c r="O130" s="15" t="n"/>
      <c r="P130" s="15" t="n"/>
      <c r="Q130" s="16" t="n"/>
      <c r="R130" s="15" t="n"/>
    </row>
    <row r="131">
      <c r="A131" s="15" t="n"/>
      <c r="B131" s="16" t="n"/>
      <c r="C131" s="17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4">
        <f>IF(OR(K131="",L131=""),"",IF(K131=L131,"Agreed","Perception gap"))</f>
        <v/>
      </c>
      <c r="N131" s="15" t="n"/>
      <c r="O131" s="15" t="n"/>
      <c r="P131" s="15" t="n"/>
      <c r="Q131" s="16" t="n"/>
      <c r="R131" s="15" t="n"/>
    </row>
    <row r="132">
      <c r="A132" s="15" t="n"/>
      <c r="B132" s="16" t="n"/>
      <c r="C132" s="17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4">
        <f>IF(OR(K132="",L132=""),"",IF(K132=L132,"Agreed","Perception gap"))</f>
        <v/>
      </c>
      <c r="N132" s="15" t="n"/>
      <c r="O132" s="15" t="n"/>
      <c r="P132" s="15" t="n"/>
      <c r="Q132" s="16" t="n"/>
      <c r="R132" s="15" t="n"/>
    </row>
    <row r="133">
      <c r="A133" s="15" t="n"/>
      <c r="B133" s="16" t="n"/>
      <c r="C133" s="17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4">
        <f>IF(OR(K133="",L133=""),"",IF(K133=L133,"Agreed","Perception gap"))</f>
        <v/>
      </c>
      <c r="N133" s="15" t="n"/>
      <c r="O133" s="15" t="n"/>
      <c r="P133" s="15" t="n"/>
      <c r="Q133" s="16" t="n"/>
      <c r="R133" s="15" t="n"/>
    </row>
    <row r="134">
      <c r="A134" s="15" t="n"/>
      <c r="B134" s="16" t="n"/>
      <c r="C134" s="17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4">
        <f>IF(OR(K134="",L134=""),"",IF(K134=L134,"Agreed","Perception gap"))</f>
        <v/>
      </c>
      <c r="N134" s="15" t="n"/>
      <c r="O134" s="15" t="n"/>
      <c r="P134" s="15" t="n"/>
      <c r="Q134" s="16" t="n"/>
      <c r="R134" s="15" t="n"/>
    </row>
    <row r="135">
      <c r="A135" s="15" t="n"/>
      <c r="B135" s="16" t="n"/>
      <c r="C135" s="17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4">
        <f>IF(OR(K135="",L135=""),"",IF(K135=L135,"Agreed","Perception gap"))</f>
        <v/>
      </c>
      <c r="N135" s="15" t="n"/>
      <c r="O135" s="15" t="n"/>
      <c r="P135" s="15" t="n"/>
      <c r="Q135" s="16" t="n"/>
      <c r="R135" s="15" t="n"/>
    </row>
    <row r="136">
      <c r="A136" s="15" t="n"/>
      <c r="B136" s="16" t="n"/>
      <c r="C136" s="17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4">
        <f>IF(OR(K136="",L136=""),"",IF(K136=L136,"Agreed","Perception gap"))</f>
        <v/>
      </c>
      <c r="N136" s="15" t="n"/>
      <c r="O136" s="15" t="n"/>
      <c r="P136" s="15" t="n"/>
      <c r="Q136" s="16" t="n"/>
      <c r="R136" s="15" t="n"/>
    </row>
    <row r="137">
      <c r="A137" s="15" t="n"/>
      <c r="B137" s="16" t="n"/>
      <c r="C137" s="17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4">
        <f>IF(OR(K137="",L137=""),"",IF(K137=L137,"Agreed","Perception gap"))</f>
        <v/>
      </c>
      <c r="N137" s="15" t="n"/>
      <c r="O137" s="15" t="n"/>
      <c r="P137" s="15" t="n"/>
      <c r="Q137" s="16" t="n"/>
      <c r="R137" s="15" t="n"/>
    </row>
    <row r="138">
      <c r="A138" s="15" t="n"/>
      <c r="B138" s="16" t="n"/>
      <c r="C138" s="17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4">
        <f>IF(OR(K138="",L138=""),"",IF(K138=L138,"Agreed","Perception gap"))</f>
        <v/>
      </c>
      <c r="N138" s="15" t="n"/>
      <c r="O138" s="15" t="n"/>
      <c r="P138" s="15" t="n"/>
      <c r="Q138" s="16" t="n"/>
      <c r="R138" s="15" t="n"/>
    </row>
    <row r="139">
      <c r="A139" s="15" t="n"/>
      <c r="B139" s="16" t="n"/>
      <c r="C139" s="17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4">
        <f>IF(OR(K139="",L139=""),"",IF(K139=L139,"Agreed","Perception gap"))</f>
        <v/>
      </c>
      <c r="N139" s="15" t="n"/>
      <c r="O139" s="15" t="n"/>
      <c r="P139" s="15" t="n"/>
      <c r="Q139" s="16" t="n"/>
      <c r="R139" s="15" t="n"/>
    </row>
    <row r="140">
      <c r="A140" s="15" t="n"/>
      <c r="B140" s="16" t="n"/>
      <c r="C140" s="17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4">
        <f>IF(OR(K140="",L140=""),"",IF(K140=L140,"Agreed","Perception gap"))</f>
        <v/>
      </c>
      <c r="N140" s="15" t="n"/>
      <c r="O140" s="15" t="n"/>
      <c r="P140" s="15" t="n"/>
      <c r="Q140" s="16" t="n"/>
      <c r="R140" s="15" t="n"/>
    </row>
    <row r="141">
      <c r="A141" s="15" t="n"/>
      <c r="B141" s="16" t="n"/>
      <c r="C141" s="17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4">
        <f>IF(OR(K141="",L141=""),"",IF(K141=L141,"Agreed","Perception gap"))</f>
        <v/>
      </c>
      <c r="N141" s="15" t="n"/>
      <c r="O141" s="15" t="n"/>
      <c r="P141" s="15" t="n"/>
      <c r="Q141" s="16" t="n"/>
      <c r="R141" s="15" t="n"/>
    </row>
    <row r="142">
      <c r="A142" s="15" t="n"/>
      <c r="B142" s="16" t="n"/>
      <c r="C142" s="17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4">
        <f>IF(OR(K142="",L142=""),"",IF(K142=L142,"Agreed","Perception gap"))</f>
        <v/>
      </c>
      <c r="N142" s="15" t="n"/>
      <c r="O142" s="15" t="n"/>
      <c r="P142" s="15" t="n"/>
      <c r="Q142" s="16" t="n"/>
      <c r="R142" s="15" t="n"/>
    </row>
    <row r="143">
      <c r="A143" s="15" t="n"/>
      <c r="B143" s="16" t="n"/>
      <c r="C143" s="17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4">
        <f>IF(OR(K143="",L143=""),"",IF(K143=L143,"Agreed","Perception gap"))</f>
        <v/>
      </c>
      <c r="N143" s="15" t="n"/>
      <c r="O143" s="15" t="n"/>
      <c r="P143" s="15" t="n"/>
      <c r="Q143" s="16" t="n"/>
      <c r="R143" s="15" t="n"/>
    </row>
    <row r="144">
      <c r="A144" s="15" t="n"/>
      <c r="B144" s="16" t="n"/>
      <c r="C144" s="17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4">
        <f>IF(OR(K144="",L144=""),"",IF(K144=L144,"Agreed","Perception gap"))</f>
        <v/>
      </c>
      <c r="N144" s="15" t="n"/>
      <c r="O144" s="15" t="n"/>
      <c r="P144" s="15" t="n"/>
      <c r="Q144" s="16" t="n"/>
      <c r="R144" s="15" t="n"/>
    </row>
    <row r="145">
      <c r="A145" s="15" t="n"/>
      <c r="B145" s="16" t="n"/>
      <c r="C145" s="17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4">
        <f>IF(OR(K145="",L145=""),"",IF(K145=L145,"Agreed","Perception gap"))</f>
        <v/>
      </c>
      <c r="N145" s="15" t="n"/>
      <c r="O145" s="15" t="n"/>
      <c r="P145" s="15" t="n"/>
      <c r="Q145" s="16" t="n"/>
      <c r="R145" s="15" t="n"/>
    </row>
    <row r="146">
      <c r="A146" s="15" t="n"/>
      <c r="B146" s="16" t="n"/>
      <c r="C146" s="17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4">
        <f>IF(OR(K146="",L146=""),"",IF(K146=L146,"Agreed","Perception gap"))</f>
        <v/>
      </c>
      <c r="N146" s="15" t="n"/>
      <c r="O146" s="15" t="n"/>
      <c r="P146" s="15" t="n"/>
      <c r="Q146" s="16" t="n"/>
      <c r="R146" s="15" t="n"/>
    </row>
    <row r="147">
      <c r="A147" s="15" t="n"/>
      <c r="B147" s="16" t="n"/>
      <c r="C147" s="17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4">
        <f>IF(OR(K147="",L147=""),"",IF(K147=L147,"Agreed","Perception gap"))</f>
        <v/>
      </c>
      <c r="N147" s="15" t="n"/>
      <c r="O147" s="15" t="n"/>
      <c r="P147" s="15" t="n"/>
      <c r="Q147" s="16" t="n"/>
      <c r="R147" s="15" t="n"/>
    </row>
    <row r="148">
      <c r="A148" s="15" t="n"/>
      <c r="B148" s="16" t="n"/>
      <c r="C148" s="17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4">
        <f>IF(OR(K148="",L148=""),"",IF(K148=L148,"Agreed","Perception gap"))</f>
        <v/>
      </c>
      <c r="N148" s="15" t="n"/>
      <c r="O148" s="15" t="n"/>
      <c r="P148" s="15" t="n"/>
      <c r="Q148" s="16" t="n"/>
      <c r="R148" s="15" t="n"/>
    </row>
    <row r="149">
      <c r="A149" s="15" t="n"/>
      <c r="B149" s="16" t="n"/>
      <c r="C149" s="17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4">
        <f>IF(OR(K149="",L149=""),"",IF(K149=L149,"Agreed","Perception gap"))</f>
        <v/>
      </c>
      <c r="N149" s="15" t="n"/>
      <c r="O149" s="15" t="n"/>
      <c r="P149" s="15" t="n"/>
      <c r="Q149" s="16" t="n"/>
      <c r="R149" s="15" t="n"/>
    </row>
    <row r="150">
      <c r="A150" s="15" t="n"/>
      <c r="B150" s="16" t="n"/>
      <c r="C150" s="17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4">
        <f>IF(OR(K150="",L150=""),"",IF(K150=L150,"Agreed","Perception gap"))</f>
        <v/>
      </c>
      <c r="N150" s="15" t="n"/>
      <c r="O150" s="15" t="n"/>
      <c r="P150" s="15" t="n"/>
      <c r="Q150" s="16" t="n"/>
      <c r="R150" s="15" t="n"/>
    </row>
    <row r="151">
      <c r="A151" s="15" t="n"/>
      <c r="B151" s="16" t="n"/>
      <c r="C151" s="17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4">
        <f>IF(OR(K151="",L151=""),"",IF(K151=L151,"Agreed","Perception gap"))</f>
        <v/>
      </c>
      <c r="N151" s="15" t="n"/>
      <c r="O151" s="15" t="n"/>
      <c r="P151" s="15" t="n"/>
      <c r="Q151" s="16" t="n"/>
      <c r="R151" s="15" t="n"/>
    </row>
    <row r="152">
      <c r="A152" s="15" t="n"/>
      <c r="B152" s="16" t="n"/>
      <c r="C152" s="17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4">
        <f>IF(OR(K152="",L152=""),"",IF(K152=L152,"Agreed","Perception gap"))</f>
        <v/>
      </c>
      <c r="N152" s="15" t="n"/>
      <c r="O152" s="15" t="n"/>
      <c r="P152" s="15" t="n"/>
      <c r="Q152" s="16" t="n"/>
      <c r="R152" s="15" t="n"/>
    </row>
    <row r="153">
      <c r="A153" s="15" t="n"/>
      <c r="B153" s="16" t="n"/>
      <c r="C153" s="17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4">
        <f>IF(OR(K153="",L153=""),"",IF(K153=L153,"Agreed","Perception gap"))</f>
        <v/>
      </c>
      <c r="N153" s="15" t="n"/>
      <c r="O153" s="15" t="n"/>
      <c r="P153" s="15" t="n"/>
      <c r="Q153" s="16" t="n"/>
      <c r="R153" s="15" t="n"/>
    </row>
    <row r="154">
      <c r="A154" s="15" t="n"/>
      <c r="B154" s="16" t="n"/>
      <c r="C154" s="17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4">
        <f>IF(OR(K154="",L154=""),"",IF(K154=L154,"Agreed","Perception gap"))</f>
        <v/>
      </c>
      <c r="N154" s="15" t="n"/>
      <c r="O154" s="15" t="n"/>
      <c r="P154" s="15" t="n"/>
      <c r="Q154" s="16" t="n"/>
      <c r="R154" s="15" t="n"/>
    </row>
    <row r="155">
      <c r="A155" s="15" t="n"/>
      <c r="B155" s="16" t="n"/>
      <c r="C155" s="17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4">
        <f>IF(OR(K155="",L155=""),"",IF(K155=L155,"Agreed","Perception gap"))</f>
        <v/>
      </c>
      <c r="N155" s="15" t="n"/>
      <c r="O155" s="15" t="n"/>
      <c r="P155" s="15" t="n"/>
      <c r="Q155" s="16" t="n"/>
      <c r="R155" s="15" t="n"/>
    </row>
    <row r="156">
      <c r="A156" s="15" t="n"/>
      <c r="B156" s="16" t="n"/>
      <c r="C156" s="17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4">
        <f>IF(OR(K156="",L156=""),"",IF(K156=L156,"Agreed","Perception gap"))</f>
        <v/>
      </c>
      <c r="N156" s="15" t="n"/>
      <c r="O156" s="15" t="n"/>
      <c r="P156" s="15" t="n"/>
      <c r="Q156" s="16" t="n"/>
      <c r="R156" s="15" t="n"/>
    </row>
    <row r="157">
      <c r="A157" s="15" t="n"/>
      <c r="B157" s="16" t="n"/>
      <c r="C157" s="17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4">
        <f>IF(OR(K157="",L157=""),"",IF(K157=L157,"Agreed","Perception gap"))</f>
        <v/>
      </c>
      <c r="N157" s="15" t="n"/>
      <c r="O157" s="15" t="n"/>
      <c r="P157" s="15" t="n"/>
      <c r="Q157" s="16" t="n"/>
      <c r="R157" s="15" t="n"/>
    </row>
    <row r="158">
      <c r="A158" s="15" t="n"/>
      <c r="B158" s="16" t="n"/>
      <c r="C158" s="17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4">
        <f>IF(OR(K158="",L158=""),"",IF(K158=L158,"Agreed","Perception gap"))</f>
        <v/>
      </c>
      <c r="N158" s="15" t="n"/>
      <c r="O158" s="15" t="n"/>
      <c r="P158" s="15" t="n"/>
      <c r="Q158" s="16" t="n"/>
      <c r="R158" s="15" t="n"/>
    </row>
    <row r="159">
      <c r="A159" s="15" t="n"/>
      <c r="B159" s="16" t="n"/>
      <c r="C159" s="17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4">
        <f>IF(OR(K159="",L159=""),"",IF(K159=L159,"Agreed","Perception gap"))</f>
        <v/>
      </c>
      <c r="N159" s="15" t="n"/>
      <c r="O159" s="15" t="n"/>
      <c r="P159" s="15" t="n"/>
      <c r="Q159" s="16" t="n"/>
      <c r="R159" s="15" t="n"/>
    </row>
    <row r="160">
      <c r="A160" s="15" t="n"/>
      <c r="B160" s="16" t="n"/>
      <c r="C160" s="17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4">
        <f>IF(OR(K160="",L160=""),"",IF(K160=L160,"Agreed","Perception gap"))</f>
        <v/>
      </c>
      <c r="N160" s="15" t="n"/>
      <c r="O160" s="15" t="n"/>
      <c r="P160" s="15" t="n"/>
      <c r="Q160" s="16" t="n"/>
      <c r="R160" s="15" t="n"/>
    </row>
    <row r="161">
      <c r="A161" s="15" t="n"/>
      <c r="B161" s="16" t="n"/>
      <c r="C161" s="17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4">
        <f>IF(OR(K161="",L161=""),"",IF(K161=L161,"Agreed","Perception gap"))</f>
        <v/>
      </c>
      <c r="N161" s="15" t="n"/>
      <c r="O161" s="15" t="n"/>
      <c r="P161" s="15" t="n"/>
      <c r="Q161" s="16" t="n"/>
      <c r="R161" s="15" t="n"/>
    </row>
    <row r="162">
      <c r="A162" s="15" t="n"/>
      <c r="B162" s="16" t="n"/>
      <c r="C162" s="17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4">
        <f>IF(OR(K162="",L162=""),"",IF(K162=L162,"Agreed","Perception gap"))</f>
        <v/>
      </c>
      <c r="N162" s="15" t="n"/>
      <c r="O162" s="15" t="n"/>
      <c r="P162" s="15" t="n"/>
      <c r="Q162" s="16" t="n"/>
      <c r="R162" s="15" t="n"/>
    </row>
    <row r="163">
      <c r="A163" s="15" t="n"/>
      <c r="B163" s="16" t="n"/>
      <c r="C163" s="17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4">
        <f>IF(OR(K163="",L163=""),"",IF(K163=L163,"Agreed","Perception gap"))</f>
        <v/>
      </c>
      <c r="N163" s="15" t="n"/>
      <c r="O163" s="15" t="n"/>
      <c r="P163" s="15" t="n"/>
      <c r="Q163" s="16" t="n"/>
      <c r="R163" s="15" t="n"/>
    </row>
    <row r="164">
      <c r="A164" s="15" t="n"/>
      <c r="B164" s="16" t="n"/>
      <c r="C164" s="17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4">
        <f>IF(OR(K164="",L164=""),"",IF(K164=L164,"Agreed","Perception gap"))</f>
        <v/>
      </c>
      <c r="N164" s="15" t="n"/>
      <c r="O164" s="15" t="n"/>
      <c r="P164" s="15" t="n"/>
      <c r="Q164" s="16" t="n"/>
      <c r="R164" s="15" t="n"/>
    </row>
    <row r="165">
      <c r="A165" s="15" t="n"/>
      <c r="B165" s="16" t="n"/>
      <c r="C165" s="17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4">
        <f>IF(OR(K165="",L165=""),"",IF(K165=L165,"Agreed","Perception gap"))</f>
        <v/>
      </c>
      <c r="N165" s="15" t="n"/>
      <c r="O165" s="15" t="n"/>
      <c r="P165" s="15" t="n"/>
      <c r="Q165" s="16" t="n"/>
      <c r="R165" s="15" t="n"/>
    </row>
    <row r="166">
      <c r="A166" s="15" t="n"/>
      <c r="B166" s="16" t="n"/>
      <c r="C166" s="17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4">
        <f>IF(OR(K166="",L166=""),"",IF(K166=L166,"Agreed","Perception gap"))</f>
        <v/>
      </c>
      <c r="N166" s="15" t="n"/>
      <c r="O166" s="15" t="n"/>
      <c r="P166" s="15" t="n"/>
      <c r="Q166" s="16" t="n"/>
      <c r="R166" s="15" t="n"/>
    </row>
    <row r="167">
      <c r="A167" s="15" t="n"/>
      <c r="B167" s="16" t="n"/>
      <c r="C167" s="17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4">
        <f>IF(OR(K167="",L167=""),"",IF(K167=L167,"Agreed","Perception gap"))</f>
        <v/>
      </c>
      <c r="N167" s="15" t="n"/>
      <c r="O167" s="15" t="n"/>
      <c r="P167" s="15" t="n"/>
      <c r="Q167" s="16" t="n"/>
      <c r="R167" s="15" t="n"/>
    </row>
    <row r="168">
      <c r="A168" s="15" t="n"/>
      <c r="B168" s="16" t="n"/>
      <c r="C168" s="17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4">
        <f>IF(OR(K168="",L168=""),"",IF(K168=L168,"Agreed","Perception gap"))</f>
        <v/>
      </c>
      <c r="N168" s="15" t="n"/>
      <c r="O168" s="15" t="n"/>
      <c r="P168" s="15" t="n"/>
      <c r="Q168" s="16" t="n"/>
      <c r="R168" s="15" t="n"/>
    </row>
    <row r="169">
      <c r="A169" s="15" t="n"/>
      <c r="B169" s="16" t="n"/>
      <c r="C169" s="17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4">
        <f>IF(OR(K169="",L169=""),"",IF(K169=L169,"Agreed","Perception gap"))</f>
        <v/>
      </c>
      <c r="N169" s="15" t="n"/>
      <c r="O169" s="15" t="n"/>
      <c r="P169" s="15" t="n"/>
      <c r="Q169" s="16" t="n"/>
      <c r="R169" s="15" t="n"/>
    </row>
    <row r="170">
      <c r="A170" s="15" t="n"/>
      <c r="B170" s="16" t="n"/>
      <c r="C170" s="17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4">
        <f>IF(OR(K170="",L170=""),"",IF(K170=L170,"Agreed","Perception gap"))</f>
        <v/>
      </c>
      <c r="N170" s="15" t="n"/>
      <c r="O170" s="15" t="n"/>
      <c r="P170" s="15" t="n"/>
      <c r="Q170" s="16" t="n"/>
      <c r="R170" s="15" t="n"/>
    </row>
    <row r="171">
      <c r="A171" s="15" t="n"/>
      <c r="B171" s="16" t="n"/>
      <c r="C171" s="17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4">
        <f>IF(OR(K171="",L171=""),"",IF(K171=L171,"Agreed","Perception gap"))</f>
        <v/>
      </c>
      <c r="N171" s="15" t="n"/>
      <c r="O171" s="15" t="n"/>
      <c r="P171" s="15" t="n"/>
      <c r="Q171" s="16" t="n"/>
      <c r="R171" s="15" t="n"/>
    </row>
    <row r="172">
      <c r="A172" s="15" t="n"/>
      <c r="B172" s="16" t="n"/>
      <c r="C172" s="17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4">
        <f>IF(OR(K172="",L172=""),"",IF(K172=L172,"Agreed","Perception gap"))</f>
        <v/>
      </c>
      <c r="N172" s="15" t="n"/>
      <c r="O172" s="15" t="n"/>
      <c r="P172" s="15" t="n"/>
      <c r="Q172" s="16" t="n"/>
      <c r="R172" s="15" t="n"/>
    </row>
    <row r="173">
      <c r="A173" s="15" t="n"/>
      <c r="B173" s="16" t="n"/>
      <c r="C173" s="17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4">
        <f>IF(OR(K173="",L173=""),"",IF(K173=L173,"Agreed","Perception gap"))</f>
        <v/>
      </c>
      <c r="N173" s="15" t="n"/>
      <c r="O173" s="15" t="n"/>
      <c r="P173" s="15" t="n"/>
      <c r="Q173" s="16" t="n"/>
      <c r="R173" s="15" t="n"/>
    </row>
    <row r="174">
      <c r="A174" s="15" t="n"/>
      <c r="B174" s="16" t="n"/>
      <c r="C174" s="17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4">
        <f>IF(OR(K174="",L174=""),"",IF(K174=L174,"Agreed","Perception gap"))</f>
        <v/>
      </c>
      <c r="N174" s="15" t="n"/>
      <c r="O174" s="15" t="n"/>
      <c r="P174" s="15" t="n"/>
      <c r="Q174" s="16" t="n"/>
      <c r="R174" s="15" t="n"/>
    </row>
    <row r="175">
      <c r="A175" s="15" t="n"/>
      <c r="B175" s="16" t="n"/>
      <c r="C175" s="17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4">
        <f>IF(OR(K175="",L175=""),"",IF(K175=L175,"Agreed","Perception gap"))</f>
        <v/>
      </c>
      <c r="N175" s="15" t="n"/>
      <c r="O175" s="15" t="n"/>
      <c r="P175" s="15" t="n"/>
      <c r="Q175" s="16" t="n"/>
      <c r="R175" s="15" t="n"/>
    </row>
    <row r="176">
      <c r="A176" s="15" t="n"/>
      <c r="B176" s="16" t="n"/>
      <c r="C176" s="17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4">
        <f>IF(OR(K176="",L176=""),"",IF(K176=L176,"Agreed","Perception gap"))</f>
        <v/>
      </c>
      <c r="N176" s="15" t="n"/>
      <c r="O176" s="15" t="n"/>
      <c r="P176" s="15" t="n"/>
      <c r="Q176" s="16" t="n"/>
      <c r="R176" s="15" t="n"/>
    </row>
    <row r="177">
      <c r="A177" s="15" t="n"/>
      <c r="B177" s="16" t="n"/>
      <c r="C177" s="17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4">
        <f>IF(OR(K177="",L177=""),"",IF(K177=L177,"Agreed","Perception gap"))</f>
        <v/>
      </c>
      <c r="N177" s="15" t="n"/>
      <c r="O177" s="15" t="n"/>
      <c r="P177" s="15" t="n"/>
      <c r="Q177" s="16" t="n"/>
      <c r="R177" s="15" t="n"/>
    </row>
    <row r="178">
      <c r="A178" s="15" t="n"/>
      <c r="B178" s="16" t="n"/>
      <c r="C178" s="17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4">
        <f>IF(OR(K178="",L178=""),"",IF(K178=L178,"Agreed","Perception gap"))</f>
        <v/>
      </c>
      <c r="N178" s="15" t="n"/>
      <c r="O178" s="15" t="n"/>
      <c r="P178" s="15" t="n"/>
      <c r="Q178" s="16" t="n"/>
      <c r="R178" s="15" t="n"/>
    </row>
    <row r="179">
      <c r="A179" s="15" t="n"/>
      <c r="B179" s="16" t="n"/>
      <c r="C179" s="17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4">
        <f>IF(OR(K179="",L179=""),"",IF(K179=L179,"Agreed","Perception gap"))</f>
        <v/>
      </c>
      <c r="N179" s="15" t="n"/>
      <c r="O179" s="15" t="n"/>
      <c r="P179" s="15" t="n"/>
      <c r="Q179" s="16" t="n"/>
      <c r="R179" s="15" t="n"/>
    </row>
    <row r="180">
      <c r="A180" s="15" t="n"/>
      <c r="B180" s="16" t="n"/>
      <c r="C180" s="17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4">
        <f>IF(OR(K180="",L180=""),"",IF(K180=L180,"Agreed","Perception gap"))</f>
        <v/>
      </c>
      <c r="N180" s="15" t="n"/>
      <c r="O180" s="15" t="n"/>
      <c r="P180" s="15" t="n"/>
      <c r="Q180" s="16" t="n"/>
      <c r="R180" s="15" t="n"/>
    </row>
    <row r="181">
      <c r="A181" s="15" t="n"/>
      <c r="B181" s="16" t="n"/>
      <c r="C181" s="17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4">
        <f>IF(OR(K181="",L181=""),"",IF(K181=L181,"Agreed","Perception gap"))</f>
        <v/>
      </c>
      <c r="N181" s="15" t="n"/>
      <c r="O181" s="15" t="n"/>
      <c r="P181" s="15" t="n"/>
      <c r="Q181" s="16" t="n"/>
      <c r="R181" s="15" t="n"/>
    </row>
    <row r="182">
      <c r="A182" s="15" t="n"/>
      <c r="B182" s="16" t="n"/>
      <c r="C182" s="17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4">
        <f>IF(OR(K182="",L182=""),"",IF(K182=L182,"Agreed","Perception gap"))</f>
        <v/>
      </c>
      <c r="N182" s="15" t="n"/>
      <c r="O182" s="15" t="n"/>
      <c r="P182" s="15" t="n"/>
      <c r="Q182" s="16" t="n"/>
      <c r="R182" s="15" t="n"/>
    </row>
    <row r="183">
      <c r="A183" s="15" t="n"/>
      <c r="B183" s="16" t="n"/>
      <c r="C183" s="17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4">
        <f>IF(OR(K183="",L183=""),"",IF(K183=L183,"Agreed","Perception gap"))</f>
        <v/>
      </c>
      <c r="N183" s="15" t="n"/>
      <c r="O183" s="15" t="n"/>
      <c r="P183" s="15" t="n"/>
      <c r="Q183" s="16" t="n"/>
      <c r="R183" s="15" t="n"/>
    </row>
    <row r="184">
      <c r="A184" s="15" t="n"/>
      <c r="B184" s="16" t="n"/>
      <c r="C184" s="17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4">
        <f>IF(OR(K184="",L184=""),"",IF(K184=L184,"Agreed","Perception gap"))</f>
        <v/>
      </c>
      <c r="N184" s="15" t="n"/>
      <c r="O184" s="15" t="n"/>
      <c r="P184" s="15" t="n"/>
      <c r="Q184" s="16" t="n"/>
      <c r="R184" s="15" t="n"/>
    </row>
    <row r="185">
      <c r="A185" s="15" t="n"/>
      <c r="B185" s="16" t="n"/>
      <c r="C185" s="17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4">
        <f>IF(OR(K185="",L185=""),"",IF(K185=L185,"Agreed","Perception gap"))</f>
        <v/>
      </c>
      <c r="N185" s="15" t="n"/>
      <c r="O185" s="15" t="n"/>
      <c r="P185" s="15" t="n"/>
      <c r="Q185" s="16" t="n"/>
      <c r="R185" s="15" t="n"/>
    </row>
    <row r="186">
      <c r="A186" s="15" t="n"/>
      <c r="B186" s="16" t="n"/>
      <c r="C186" s="17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4">
        <f>IF(OR(K186="",L186=""),"",IF(K186=L186,"Agreed","Perception gap"))</f>
        <v/>
      </c>
      <c r="N186" s="15" t="n"/>
      <c r="O186" s="15" t="n"/>
      <c r="P186" s="15" t="n"/>
      <c r="Q186" s="16" t="n"/>
      <c r="R186" s="15" t="n"/>
    </row>
    <row r="187">
      <c r="A187" s="15" t="n"/>
      <c r="B187" s="16" t="n"/>
      <c r="C187" s="17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4">
        <f>IF(OR(K187="",L187=""),"",IF(K187=L187,"Agreed","Perception gap"))</f>
        <v/>
      </c>
      <c r="N187" s="15" t="n"/>
      <c r="O187" s="15" t="n"/>
      <c r="P187" s="15" t="n"/>
      <c r="Q187" s="16" t="n"/>
      <c r="R187" s="15" t="n"/>
    </row>
    <row r="188">
      <c r="A188" s="15" t="n"/>
      <c r="B188" s="16" t="n"/>
      <c r="C188" s="17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4">
        <f>IF(OR(K188="",L188=""),"",IF(K188=L188,"Agreed","Perception gap"))</f>
        <v/>
      </c>
      <c r="N188" s="15" t="n"/>
      <c r="O188" s="15" t="n"/>
      <c r="P188" s="15" t="n"/>
      <c r="Q188" s="16" t="n"/>
      <c r="R188" s="15" t="n"/>
    </row>
    <row r="189">
      <c r="A189" s="15" t="n"/>
      <c r="B189" s="16" t="n"/>
      <c r="C189" s="17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4">
        <f>IF(OR(K189="",L189=""),"",IF(K189=L189,"Agreed","Perception gap"))</f>
        <v/>
      </c>
      <c r="N189" s="15" t="n"/>
      <c r="O189" s="15" t="n"/>
      <c r="P189" s="15" t="n"/>
      <c r="Q189" s="16" t="n"/>
      <c r="R189" s="15" t="n"/>
    </row>
    <row r="190">
      <c r="A190" s="15" t="n"/>
      <c r="B190" s="16" t="n"/>
      <c r="C190" s="17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4">
        <f>IF(OR(K190="",L190=""),"",IF(K190=L190,"Agreed","Perception gap"))</f>
        <v/>
      </c>
      <c r="N190" s="15" t="n"/>
      <c r="O190" s="15" t="n"/>
      <c r="P190" s="15" t="n"/>
      <c r="Q190" s="16" t="n"/>
      <c r="R190" s="15" t="n"/>
    </row>
    <row r="191">
      <c r="A191" s="15" t="n"/>
      <c r="B191" s="16" t="n"/>
      <c r="C191" s="17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4">
        <f>IF(OR(K191="",L191=""),"",IF(K191=L191,"Agreed","Perception gap"))</f>
        <v/>
      </c>
      <c r="N191" s="15" t="n"/>
      <c r="O191" s="15" t="n"/>
      <c r="P191" s="15" t="n"/>
      <c r="Q191" s="16" t="n"/>
      <c r="R191" s="15" t="n"/>
    </row>
    <row r="192">
      <c r="A192" s="15" t="n"/>
      <c r="B192" s="16" t="n"/>
      <c r="C192" s="17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4">
        <f>IF(OR(K192="",L192=""),"",IF(K192=L192,"Agreed","Perception gap"))</f>
        <v/>
      </c>
      <c r="N192" s="15" t="n"/>
      <c r="O192" s="15" t="n"/>
      <c r="P192" s="15" t="n"/>
      <c r="Q192" s="16" t="n"/>
      <c r="R192" s="15" t="n"/>
    </row>
    <row r="193">
      <c r="A193" s="15" t="n"/>
      <c r="B193" s="16" t="n"/>
      <c r="C193" s="17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4">
        <f>IF(OR(K193="",L193=""),"",IF(K193=L193,"Agreed","Perception gap"))</f>
        <v/>
      </c>
      <c r="N193" s="15" t="n"/>
      <c r="O193" s="15" t="n"/>
      <c r="P193" s="15" t="n"/>
      <c r="Q193" s="16" t="n"/>
      <c r="R193" s="15" t="n"/>
    </row>
    <row r="194">
      <c r="A194" s="15" t="n"/>
      <c r="B194" s="16" t="n"/>
      <c r="C194" s="17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4">
        <f>IF(OR(K194="",L194=""),"",IF(K194=L194,"Agreed","Perception gap"))</f>
        <v/>
      </c>
      <c r="N194" s="15" t="n"/>
      <c r="O194" s="15" t="n"/>
      <c r="P194" s="15" t="n"/>
      <c r="Q194" s="16" t="n"/>
      <c r="R194" s="15" t="n"/>
    </row>
    <row r="195">
      <c r="A195" s="15" t="n"/>
      <c r="B195" s="16" t="n"/>
      <c r="C195" s="17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4">
        <f>IF(OR(K195="",L195=""),"",IF(K195=L195,"Agreed","Perception gap"))</f>
        <v/>
      </c>
      <c r="N195" s="15" t="n"/>
      <c r="O195" s="15" t="n"/>
      <c r="P195" s="15" t="n"/>
      <c r="Q195" s="16" t="n"/>
      <c r="R195" s="15" t="n"/>
    </row>
    <row r="196">
      <c r="A196" s="15" t="n"/>
      <c r="B196" s="16" t="n"/>
      <c r="C196" s="17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4">
        <f>IF(OR(K196="",L196=""),"",IF(K196=L196,"Agreed","Perception gap"))</f>
        <v/>
      </c>
      <c r="N196" s="15" t="n"/>
      <c r="O196" s="15" t="n"/>
      <c r="P196" s="15" t="n"/>
      <c r="Q196" s="16" t="n"/>
      <c r="R196" s="15" t="n"/>
    </row>
    <row r="197">
      <c r="A197" s="15" t="n"/>
      <c r="B197" s="16" t="n"/>
      <c r="C197" s="17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4">
        <f>IF(OR(K197="",L197=""),"",IF(K197=L197,"Agreed","Perception gap"))</f>
        <v/>
      </c>
      <c r="N197" s="15" t="n"/>
      <c r="O197" s="15" t="n"/>
      <c r="P197" s="15" t="n"/>
      <c r="Q197" s="16" t="n"/>
      <c r="R197" s="15" t="n"/>
    </row>
    <row r="198">
      <c r="A198" s="15" t="n"/>
      <c r="B198" s="16" t="n"/>
      <c r="C198" s="17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4">
        <f>IF(OR(K198="",L198=""),"",IF(K198=L198,"Agreed","Perception gap"))</f>
        <v/>
      </c>
      <c r="N198" s="15" t="n"/>
      <c r="O198" s="15" t="n"/>
      <c r="P198" s="15" t="n"/>
      <c r="Q198" s="16" t="n"/>
      <c r="R198" s="15" t="n"/>
    </row>
    <row r="199">
      <c r="A199" s="15" t="n"/>
      <c r="B199" s="16" t="n"/>
      <c r="C199" s="17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4">
        <f>IF(OR(K199="",L199=""),"",IF(K199=L199,"Agreed","Perception gap"))</f>
        <v/>
      </c>
      <c r="N199" s="15" t="n"/>
      <c r="O199" s="15" t="n"/>
      <c r="P199" s="15" t="n"/>
      <c r="Q199" s="16" t="n"/>
      <c r="R199" s="15" t="n"/>
    </row>
    <row r="200">
      <c r="A200" s="15" t="n"/>
      <c r="B200" s="16" t="n"/>
      <c r="C200" s="17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4">
        <f>IF(OR(K200="",L200=""),"",IF(K200=L200,"Agreed","Perception gap"))</f>
        <v/>
      </c>
      <c r="N200" s="15" t="n"/>
      <c r="O200" s="15" t="n"/>
      <c r="P200" s="15" t="n"/>
      <c r="Q200" s="16" t="n"/>
      <c r="R200" s="15" t="n"/>
    </row>
    <row r="201">
      <c r="A201" s="15" t="n"/>
      <c r="B201" s="16" t="n"/>
      <c r="C201" s="17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4">
        <f>IF(OR(K201="",L201=""),"",IF(K201=L201,"Agreed","Perception gap"))</f>
        <v/>
      </c>
      <c r="N201" s="15" t="n"/>
      <c r="O201" s="15" t="n"/>
      <c r="P201" s="15" t="n"/>
      <c r="Q201" s="16" t="n"/>
      <c r="R201" s="15" t="n"/>
    </row>
    <row r="202">
      <c r="A202" s="15" t="n"/>
      <c r="B202" s="16" t="n"/>
      <c r="C202" s="17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4">
        <f>IF(OR(K202="",L202=""),"",IF(K202=L202,"Agreed","Perception gap"))</f>
        <v/>
      </c>
      <c r="N202" s="15" t="n"/>
      <c r="O202" s="15" t="n"/>
      <c r="P202" s="15" t="n"/>
      <c r="Q202" s="16" t="n"/>
      <c r="R202" s="15" t="n"/>
    </row>
    <row r="203">
      <c r="A203" s="15" t="n"/>
      <c r="B203" s="16" t="n"/>
      <c r="C203" s="17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4">
        <f>IF(OR(K203="",L203=""),"",IF(K203=L203,"Agreed","Perception gap"))</f>
        <v/>
      </c>
      <c r="N203" s="15" t="n"/>
      <c r="O203" s="15" t="n"/>
      <c r="P203" s="15" t="n"/>
      <c r="Q203" s="16" t="n"/>
      <c r="R203" s="15" t="n"/>
    </row>
  </sheetData>
  <conditionalFormatting sqref="M4:M203">
    <cfRule type="cellIs" priority="1" operator="equal" dxfId="0">
      <formula>"Perception gap"</formula>
    </cfRule>
  </conditionalFormatting>
  <dataValidations count="6">
    <dataValidation sqref="F4:F203" showDropDown="0" showInputMessage="0" showErrorMessage="0" allowBlank="1" type="list">
      <formula1>"Qualify,Discover,Solution,Proposal,Negotiate"</formula1>
    </dataValidation>
    <dataValidation sqref="G4:G203" showDropDown="0" showInputMessage="0" showErrorMessage="0" allowBlank="1" type="list">
      <formula1>=Lists!$B$2:$B$7</formula1>
    </dataValidation>
    <dataValidation sqref="K4:K203" showDropDown="0" showInputMessage="0" showErrorMessage="0" allowBlank="1" type="list">
      <formula1>=Lists!$A$2:$A$12</formula1>
    </dataValidation>
    <dataValidation sqref="L4:L203" showDropDown="0" showInputMessage="0" showErrorMessage="0" allowBlank="1" type="list">
      <formula1>=Lists!$A$2:$A$12</formula1>
    </dataValidation>
    <dataValidation sqref="P4:P203" showDropDown="0" showInputMessage="0" showErrorMessage="0" allowBlank="1" type="list">
      <formula1>"Yes,Maybe,No"</formula1>
    </dataValidation>
    <dataValidation sqref="R4:R203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4" customWidth="1" min="4" max="4"/>
    <col width="18" customWidth="1" min="5" max="5"/>
    <col width="3" customWidth="1" min="6" max="6"/>
    <col width="60" customWidth="1" min="7" max="7"/>
  </cols>
  <sheetData>
    <row r="1">
      <c r="A1" s="18" t="inlineStr">
        <is>
          <t>What the pattern says</t>
        </is>
      </c>
    </row>
    <row r="3">
      <c r="A3" s="19" t="inlineStr">
        <is>
          <t>Lost deals logged</t>
        </is>
      </c>
      <c r="B3" s="20">
        <f>COUNTA(Log!$A$4:$A$203)</f>
        <v/>
      </c>
    </row>
    <row r="4">
      <c r="A4" s="19" t="inlineStr">
        <is>
          <t>Total value lost</t>
        </is>
      </c>
      <c r="B4" s="20">
        <f>SUM(Log!$C$4:$C$203)</f>
        <v/>
      </c>
    </row>
    <row r="5">
      <c r="A5" s="19" t="inlineStr">
        <is>
          <t>Buyer interviews done</t>
        </is>
      </c>
      <c r="B5" s="20">
        <f>COUNTIF(Log!$R$4:$R$203,"Y")</f>
        <v/>
      </c>
    </row>
    <row r="6">
      <c r="A6" s="19" t="inlineStr">
        <is>
          <t>Perception-gap rate</t>
        </is>
      </c>
      <c r="B6" s="21">
        <f>IFERROR(COUNTIF(Log!$M$4:$M$203,"Perception gap")/COUNTIF(Log!$M$4:$M$203,"?*"),"")</f>
        <v/>
      </c>
    </row>
    <row r="8" ht="30" customHeight="1">
      <c r="A8" s="10" t="inlineStr">
        <is>
          <t>Reason</t>
        </is>
      </c>
      <c r="B8" s="10" t="inlineStr">
        <is>
          <t>Buyer-confirmed</t>
        </is>
      </c>
      <c r="C8" s="10" t="inlineStr">
        <is>
          <t>Share</t>
        </is>
      </c>
      <c r="D8" s="10" t="inlineStr">
        <is>
          <t>Value lost</t>
        </is>
      </c>
      <c r="E8" s="10" t="inlineStr">
        <is>
          <t>Salesperson thought</t>
        </is>
      </c>
    </row>
    <row r="9">
      <c r="A9" s="22">
        <f>Lists!A2</f>
        <v/>
      </c>
      <c r="B9" s="23">
        <f>COUNTIF(Log!$L$4:$L$203,A9)</f>
        <v/>
      </c>
      <c r="C9" s="24">
        <f>IFERROR(B9/COUNTA(Log!$L$4:$L$203),"")</f>
        <v/>
      </c>
      <c r="D9" s="25">
        <f>SUMIF(Log!$L$4:$L$203,A9,Log!$C$4:$C$203)</f>
        <v/>
      </c>
      <c r="E9" s="23">
        <f>COUNTIF(Log!$K$4:$K$203,A9)</f>
        <v/>
      </c>
    </row>
    <row r="10">
      <c r="A10" s="22">
        <f>Lists!A3</f>
        <v/>
      </c>
      <c r="B10" s="23">
        <f>COUNTIF(Log!$L$4:$L$203,A10)</f>
        <v/>
      </c>
      <c r="C10" s="24">
        <f>IFERROR(B10/COUNTA(Log!$L$4:$L$203),"")</f>
        <v/>
      </c>
      <c r="D10" s="25">
        <f>SUMIF(Log!$L$4:$L$203,A10,Log!$C$4:$C$203)</f>
        <v/>
      </c>
      <c r="E10" s="23">
        <f>COUNTIF(Log!$K$4:$K$203,A10)</f>
        <v/>
      </c>
    </row>
    <row r="11">
      <c r="A11" s="22">
        <f>Lists!A4</f>
        <v/>
      </c>
      <c r="B11" s="23">
        <f>COUNTIF(Log!$L$4:$L$203,A11)</f>
        <v/>
      </c>
      <c r="C11" s="24">
        <f>IFERROR(B11/COUNTA(Log!$L$4:$L$203),"")</f>
        <v/>
      </c>
      <c r="D11" s="25">
        <f>SUMIF(Log!$L$4:$L$203,A11,Log!$C$4:$C$203)</f>
        <v/>
      </c>
      <c r="E11" s="23">
        <f>COUNTIF(Log!$K$4:$K$203,A11)</f>
        <v/>
      </c>
    </row>
    <row r="12">
      <c r="A12" s="22">
        <f>Lists!A5</f>
        <v/>
      </c>
      <c r="B12" s="23">
        <f>COUNTIF(Log!$L$4:$L$203,A12)</f>
        <v/>
      </c>
      <c r="C12" s="24">
        <f>IFERROR(B12/COUNTA(Log!$L$4:$L$203),"")</f>
        <v/>
      </c>
      <c r="D12" s="25">
        <f>SUMIF(Log!$L$4:$L$203,A12,Log!$C$4:$C$203)</f>
        <v/>
      </c>
      <c r="E12" s="23">
        <f>COUNTIF(Log!$K$4:$K$203,A12)</f>
        <v/>
      </c>
    </row>
    <row r="13">
      <c r="A13" s="22">
        <f>Lists!A6</f>
        <v/>
      </c>
      <c r="B13" s="23">
        <f>COUNTIF(Log!$L$4:$L$203,A13)</f>
        <v/>
      </c>
      <c r="C13" s="24">
        <f>IFERROR(B13/COUNTA(Log!$L$4:$L$203),"")</f>
        <v/>
      </c>
      <c r="D13" s="25">
        <f>SUMIF(Log!$L$4:$L$203,A13,Log!$C$4:$C$203)</f>
        <v/>
      </c>
      <c r="E13" s="23">
        <f>COUNTIF(Log!$K$4:$K$203,A13)</f>
        <v/>
      </c>
    </row>
    <row r="14">
      <c r="A14" s="22">
        <f>Lists!A7</f>
        <v/>
      </c>
      <c r="B14" s="23">
        <f>COUNTIF(Log!$L$4:$L$203,A14)</f>
        <v/>
      </c>
      <c r="C14" s="24">
        <f>IFERROR(B14/COUNTA(Log!$L$4:$L$203),"")</f>
        <v/>
      </c>
      <c r="D14" s="25">
        <f>SUMIF(Log!$L$4:$L$203,A14,Log!$C$4:$C$203)</f>
        <v/>
      </c>
      <c r="E14" s="23">
        <f>COUNTIF(Log!$K$4:$K$203,A14)</f>
        <v/>
      </c>
    </row>
    <row r="15">
      <c r="A15" s="22">
        <f>Lists!A8</f>
        <v/>
      </c>
      <c r="B15" s="23">
        <f>COUNTIF(Log!$L$4:$L$203,A15)</f>
        <v/>
      </c>
      <c r="C15" s="24">
        <f>IFERROR(B15/COUNTA(Log!$L$4:$L$203),"")</f>
        <v/>
      </c>
      <c r="D15" s="25">
        <f>SUMIF(Log!$L$4:$L$203,A15,Log!$C$4:$C$203)</f>
        <v/>
      </c>
      <c r="E15" s="23">
        <f>COUNTIF(Log!$K$4:$K$203,A15)</f>
        <v/>
      </c>
    </row>
    <row r="16">
      <c r="A16" s="22">
        <f>Lists!A9</f>
        <v/>
      </c>
      <c r="B16" s="23">
        <f>COUNTIF(Log!$L$4:$L$203,A16)</f>
        <v/>
      </c>
      <c r="C16" s="24">
        <f>IFERROR(B16/COUNTA(Log!$L$4:$L$203),"")</f>
        <v/>
      </c>
      <c r="D16" s="25">
        <f>SUMIF(Log!$L$4:$L$203,A16,Log!$C$4:$C$203)</f>
        <v/>
      </c>
      <c r="E16" s="23">
        <f>COUNTIF(Log!$K$4:$K$203,A16)</f>
        <v/>
      </c>
    </row>
    <row r="17">
      <c r="A17" s="22">
        <f>Lists!A10</f>
        <v/>
      </c>
      <c r="B17" s="23">
        <f>COUNTIF(Log!$L$4:$L$203,A17)</f>
        <v/>
      </c>
      <c r="C17" s="24">
        <f>IFERROR(B17/COUNTA(Log!$L$4:$L$203),"")</f>
        <v/>
      </c>
      <c r="D17" s="25">
        <f>SUMIF(Log!$L$4:$L$203,A17,Log!$C$4:$C$203)</f>
        <v/>
      </c>
      <c r="E17" s="23">
        <f>COUNTIF(Log!$K$4:$K$203,A17)</f>
        <v/>
      </c>
    </row>
    <row r="18">
      <c r="A18" s="22">
        <f>Lists!A11</f>
        <v/>
      </c>
      <c r="B18" s="23">
        <f>COUNTIF(Log!$L$4:$L$203,A18)</f>
        <v/>
      </c>
      <c r="C18" s="24">
        <f>IFERROR(B18/COUNTA(Log!$L$4:$L$203),"")</f>
        <v/>
      </c>
      <c r="D18" s="25">
        <f>SUMIF(Log!$L$4:$L$203,A18,Log!$C$4:$C$203)</f>
        <v/>
      </c>
      <c r="E18" s="23">
        <f>COUNTIF(Log!$K$4:$K$203,A18)</f>
        <v/>
      </c>
    </row>
    <row r="19">
      <c r="A19" s="22">
        <f>Lists!A12</f>
        <v/>
      </c>
      <c r="B19" s="23">
        <f>COUNTIF(Log!$L$4:$L$203,A19)</f>
        <v/>
      </c>
      <c r="C19" s="24">
        <f>IFERROR(B19/COUNTA(Log!$L$4:$L$203),"")</f>
        <v/>
      </c>
      <c r="D19" s="25">
        <f>SUMIF(Log!$L$4:$L$203,A19,Log!$C$4:$C$203)</f>
        <v/>
      </c>
      <c r="E19" s="23">
        <f>COUNTIF(Log!$K$4:$K$203,A19)</f>
        <v/>
      </c>
    </row>
    <row r="21">
      <c r="A21" s="19" t="inlineStr">
        <is>
          <t>Top buyer-confirmed reason</t>
        </is>
      </c>
      <c r="B21" s="1">
        <f>IF(MAX(B9:B19)=0,"",INDEX(A9:A19,MATCH(MAX(B9:B19),B9:B19,0)))</f>
        <v/>
      </c>
    </row>
    <row r="22" ht="50" customHeight="1">
      <c r="A22" s="19" t="inlineStr">
        <is>
          <t>What to investigate</t>
        </is>
      </c>
      <c r="B22" s="26">
        <f>IF(B21="","",INDEX(Lists!$D$2:$D$12,MATCH(B21,Lists!$A$2:$A$12,0)))</f>
        <v/>
      </c>
    </row>
    <row r="25" ht="30" customHeight="1">
      <c r="A25" s="10" t="inlineStr">
        <is>
          <t>Outcome type</t>
        </is>
      </c>
      <c r="B25" s="10" t="inlineStr">
        <is>
          <t>Deals</t>
        </is>
      </c>
      <c r="C25" s="10" t="inlineStr">
        <is>
          <t>Value lost</t>
        </is>
      </c>
    </row>
    <row r="26">
      <c r="A26" s="22">
        <f>Lists!B2</f>
        <v/>
      </c>
      <c r="B26" s="27">
        <f>COUNTIF(Log!$G$4:$G$203,A26)</f>
        <v/>
      </c>
      <c r="C26" s="28">
        <f>SUMIF(Log!$G$4:$G$203,A26,Log!$C$4:$C$203)</f>
        <v/>
      </c>
    </row>
    <row r="27">
      <c r="A27" s="22">
        <f>Lists!B3</f>
        <v/>
      </c>
      <c r="B27" s="27">
        <f>COUNTIF(Log!$G$4:$G$203,A27)</f>
        <v/>
      </c>
      <c r="C27" s="28">
        <f>SUMIF(Log!$G$4:$G$203,A27,Log!$C$4:$C$203)</f>
        <v/>
      </c>
    </row>
    <row r="28">
      <c r="A28" s="22">
        <f>Lists!B4</f>
        <v/>
      </c>
      <c r="B28" s="27">
        <f>COUNTIF(Log!$G$4:$G$203,A28)</f>
        <v/>
      </c>
      <c r="C28" s="28">
        <f>SUMIF(Log!$G$4:$G$203,A28,Log!$C$4:$C$203)</f>
        <v/>
      </c>
    </row>
    <row r="29">
      <c r="A29" s="22">
        <f>Lists!B5</f>
        <v/>
      </c>
      <c r="B29" s="27">
        <f>COUNTIF(Log!$G$4:$G$203,A29)</f>
        <v/>
      </c>
      <c r="C29" s="28">
        <f>SUMIF(Log!$G$4:$G$203,A29,Log!$C$4:$C$203)</f>
        <v/>
      </c>
    </row>
    <row r="30">
      <c r="A30" s="22">
        <f>Lists!B6</f>
        <v/>
      </c>
      <c r="B30" s="27">
        <f>COUNTIF(Log!$G$4:$G$203,A30)</f>
        <v/>
      </c>
      <c r="C30" s="28">
        <f>SUMIF(Log!$G$4:$G$203,A30,Log!$C$4:$C$203)</f>
        <v/>
      </c>
    </row>
    <row r="31">
      <c r="A31" s="22">
        <f>Lists!B7</f>
        <v/>
      </c>
      <c r="B31" s="27">
        <f>COUNTIF(Log!$G$4:$G$203,A31)</f>
        <v/>
      </c>
      <c r="C31" s="28">
        <f>SUMIF(Log!$G$4:$G$203,A31,Log!$C$4:$C$203)</f>
        <v/>
      </c>
    </row>
    <row r="34" ht="30" customHeight="1">
      <c r="A34" s="10" t="inlineStr">
        <is>
          <t>Stage lost</t>
        </is>
      </c>
      <c r="B34" s="10" t="inlineStr">
        <is>
          <t>Deals</t>
        </is>
      </c>
      <c r="C34" s="10" t="inlineStr">
        <is>
          <t>Value lost</t>
        </is>
      </c>
    </row>
    <row r="35">
      <c r="A35" s="22">
        <f>Lists!C2</f>
        <v/>
      </c>
      <c r="B35" s="27">
        <f>COUNTIF(Log!$F$4:$F$203,A35)</f>
        <v/>
      </c>
      <c r="C35" s="28">
        <f>SUMIF(Log!$F$4:$F$203,A35,Log!$C$4:$C$203)</f>
        <v/>
      </c>
    </row>
    <row r="36">
      <c r="A36" s="22">
        <f>Lists!C3</f>
        <v/>
      </c>
      <c r="B36" s="27">
        <f>COUNTIF(Log!$F$4:$F$203,A36)</f>
        <v/>
      </c>
      <c r="C36" s="28">
        <f>SUMIF(Log!$F$4:$F$203,A36,Log!$C$4:$C$203)</f>
        <v/>
      </c>
    </row>
    <row r="37">
      <c r="A37" s="22">
        <f>Lists!C4</f>
        <v/>
      </c>
      <c r="B37" s="27">
        <f>COUNTIF(Log!$F$4:$F$203,A37)</f>
        <v/>
      </c>
      <c r="C37" s="28">
        <f>SUMIF(Log!$F$4:$F$203,A37,Log!$C$4:$C$203)</f>
        <v/>
      </c>
    </row>
    <row r="38">
      <c r="A38" s="22">
        <f>Lists!C5</f>
        <v/>
      </c>
      <c r="B38" s="27">
        <f>COUNTIF(Log!$F$4:$F$203,A38)</f>
        <v/>
      </c>
      <c r="C38" s="28">
        <f>SUMIF(Log!$F$4:$F$203,A38,Log!$C$4:$C$203)</f>
        <v/>
      </c>
    </row>
    <row r="39">
      <c r="A39" s="22">
        <f>Lists!C6</f>
        <v/>
      </c>
      <c r="B39" s="27">
        <f>COUNTIF(Log!$F$4:$F$203,A39)</f>
        <v/>
      </c>
      <c r="C39" s="28">
        <f>SUMIF(Log!$F$4:$F$203,A39,Log!$C$4:$C$203)</f>
        <v/>
      </c>
    </row>
    <row r="42" ht="30" customHeight="1">
      <c r="A42" s="10" t="inlineStr">
        <is>
          <t>Competitor (type names)</t>
        </is>
      </c>
      <c r="B42" s="10" t="inlineStr">
        <is>
          <t>Deals</t>
        </is>
      </c>
      <c r="C42" s="10" t="inlineStr">
        <is>
          <t>Value lost</t>
        </is>
      </c>
    </row>
    <row r="43">
      <c r="A43" s="29" t="n"/>
      <c r="B43" s="27">
        <f>IF(A43="","",COUNTIF(Log!$H$4:$H$203,A43))</f>
        <v/>
      </c>
      <c r="C43" s="28">
        <f>IF(A43="","",SUMIF(Log!$H$4:$H$203,A43,Log!$C$4:$C$203))</f>
        <v/>
      </c>
    </row>
    <row r="44">
      <c r="A44" s="29" t="n"/>
      <c r="B44" s="27">
        <f>IF(A44="","",COUNTIF(Log!$H$4:$H$203,A44))</f>
        <v/>
      </c>
      <c r="C44" s="28">
        <f>IF(A44="","",SUMIF(Log!$H$4:$H$203,A44,Log!$C$4:$C$203))</f>
        <v/>
      </c>
    </row>
    <row r="45">
      <c r="A45" s="29" t="n"/>
      <c r="B45" s="27">
        <f>IF(A45="","",COUNTIF(Log!$H$4:$H$203,A45))</f>
        <v/>
      </c>
      <c r="C45" s="28">
        <f>IF(A45="","",SUMIF(Log!$H$4:$H$203,A45,Log!$C$4:$C$203))</f>
        <v/>
      </c>
    </row>
    <row r="46">
      <c r="A46" s="29" t="n"/>
      <c r="B46" s="27">
        <f>IF(A46="","",COUNTIF(Log!$H$4:$H$203,A46))</f>
        <v/>
      </c>
      <c r="C46" s="28">
        <f>IF(A46="","",SUMIF(Log!$H$4:$H$203,A46,Log!$C$4:$C$203))</f>
        <v/>
      </c>
    </row>
    <row r="47">
      <c r="A47" s="29" t="n"/>
      <c r="B47" s="27">
        <f>IF(A47="","",COUNTIF(Log!$H$4:$H$203,A47))</f>
        <v/>
      </c>
      <c r="C47" s="28">
        <f>IF(A47="","",SUMIF(Log!$H$4:$H$203,A47,Log!$C$4:$C$203))</f>
        <v/>
      </c>
    </row>
    <row r="48">
      <c r="A48" s="29" t="n"/>
      <c r="B48" s="27">
        <f>IF(A48="","",COUNTIF(Log!$H$4:$H$203,A48))</f>
        <v/>
      </c>
      <c r="C48" s="28">
        <f>IF(A48="","",SUMIF(Log!$H$4:$H$203,A48,Log!$C$4:$C$203))</f>
        <v/>
      </c>
    </row>
    <row r="49">
      <c r="A49" s="29" t="n"/>
      <c r="B49" s="27">
        <f>IF(A49="","",COUNTIF(Log!$H$4:$H$203,A49))</f>
        <v/>
      </c>
      <c r="C49" s="28">
        <f>IF(A49="","",SUMIF(Log!$H$4:$H$203,A49,Log!$C$4:$C$203))</f>
        <v/>
      </c>
    </row>
    <row r="50">
      <c r="A50" s="29" t="n"/>
      <c r="B50" s="27">
        <f>IF(A50="","",COUNTIF(Log!$H$4:$H$203,A50))</f>
        <v/>
      </c>
      <c r="C50" s="28">
        <f>IF(A50="","",SUMIF(Log!$H$4:$H$203,A50,Log!$C$4:$C$203))</f>
        <v/>
      </c>
    </row>
  </sheetData>
  <mergeCells count="2">
    <mergeCell ref="B22:E22"/>
    <mergeCell ref="B21:D2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8" t="inlineStr">
        <is>
          <t>The buyer interview</t>
        </is>
      </c>
    </row>
    <row r="2">
      <c r="A2" s="9" t="inlineStr">
        <is>
          <t>A 20-minute call, ideally made by someone other than the salesperson. You are here to learn, not to win it back.</t>
        </is>
      </c>
    </row>
    <row r="4">
      <c r="A4" s="30" t="inlineStr">
        <is>
          <t>Before you start</t>
        </is>
      </c>
    </row>
    <row r="5" ht="32" customHeight="1">
      <c r="A5" s="31" t="inlineStr">
        <is>
          <t>-</t>
        </is>
      </c>
      <c r="B5" s="5" t="inlineStr">
        <is>
          <t>Have someone other than the salesperson make the call, ideally a manager or a colleague from another team.</t>
        </is>
      </c>
    </row>
    <row r="6" ht="22" customHeight="1">
      <c r="A6" s="31" t="inlineStr">
        <is>
          <t>-</t>
        </is>
      </c>
      <c r="B6" s="5" t="inlineStr">
        <is>
          <t>Ask permission, keep it to 20 minutes, and promise no selling.</t>
        </is>
      </c>
    </row>
    <row r="7" ht="22" customHeight="1">
      <c r="A7" s="31" t="inlineStr">
        <is>
          <t>-</t>
        </is>
      </c>
      <c r="B7" s="5" t="inlineStr">
        <is>
          <t>Record notes, not a pitch. You are here to learn, not to win it back.</t>
        </is>
      </c>
    </row>
    <row r="9">
      <c r="A9" s="30" t="inlineStr">
        <is>
          <t>Opening</t>
        </is>
      </c>
    </row>
    <row r="10" ht="32" customHeight="1">
      <c r="A10" s="31" t="inlineStr">
        <is>
          <t>-</t>
        </is>
      </c>
      <c r="B10" s="5" t="inlineStr">
        <is>
          <t>Thank you for making time. We are not here to change your decision. We would like to understand it, so we can do better for the next person.</t>
        </is>
      </c>
    </row>
    <row r="11" ht="22" customHeight="1">
      <c r="A11" s="31" t="inlineStr">
        <is>
          <t>-</t>
        </is>
      </c>
      <c r="B11" s="5" t="inlineStr">
        <is>
          <t>Can I check that it is fine to take notes?</t>
        </is>
      </c>
    </row>
    <row r="13">
      <c r="A13" s="30" t="inlineStr">
        <is>
          <t>Questions</t>
        </is>
      </c>
    </row>
    <row r="14" ht="22" customHeight="1">
      <c r="A14" s="31" t="n">
        <v>1</v>
      </c>
      <c r="B14" s="5" t="inlineStr">
        <is>
          <t>What was the problem you were trying to solve when we first spoke?</t>
        </is>
      </c>
    </row>
    <row r="15" ht="22" customHeight="1">
      <c r="A15" s="31" t="n">
        <v>2</v>
      </c>
      <c r="B15" s="5" t="inlineStr">
        <is>
          <t>What had you tried before looking for help?</t>
        </is>
      </c>
    </row>
    <row r="16" ht="22" customHeight="1">
      <c r="A16" s="31" t="n">
        <v>3</v>
      </c>
      <c r="B16" s="5" t="inlineStr">
        <is>
          <t>How did you decide who to talk to?</t>
        </is>
      </c>
    </row>
    <row r="17" ht="22" customHeight="1">
      <c r="A17" s="31" t="n">
        <v>4</v>
      </c>
      <c r="B17" s="5" t="inlineStr">
        <is>
          <t>What did you need to see before you could make a decision?</t>
        </is>
      </c>
    </row>
    <row r="18" ht="22" customHeight="1">
      <c r="A18" s="31" t="n">
        <v>5</v>
      </c>
      <c r="B18" s="5" t="inlineStr">
        <is>
          <t>Who else was involved in the decision, and what did each of them care about?</t>
        </is>
      </c>
    </row>
    <row r="19" ht="22" customHeight="1">
      <c r="A19" s="31" t="n">
        <v>6</v>
      </c>
      <c r="B19" s="5" t="inlineStr">
        <is>
          <t>What ultimately made you choose a different approach?</t>
        </is>
      </c>
    </row>
    <row r="20" ht="22" customHeight="1">
      <c r="A20" s="31" t="n">
        <v>7</v>
      </c>
      <c r="B20" s="5" t="inlineStr">
        <is>
          <t>What was the deciding factor, in your own words?</t>
        </is>
      </c>
    </row>
    <row r="21" ht="22" customHeight="1">
      <c r="A21" s="31" t="n">
        <v>8</v>
      </c>
      <c r="B21" s="5" t="inlineStr">
        <is>
          <t>Was there a moment when your view changed? What caused it?</t>
        </is>
      </c>
    </row>
    <row r="22" ht="22" customHeight="1">
      <c r="A22" s="31" t="n">
        <v>9</v>
      </c>
      <c r="B22" s="5" t="inlineStr">
        <is>
          <t>What could we have done differently, at any stage?</t>
        </is>
      </c>
    </row>
    <row r="23" ht="22" customHeight="1">
      <c r="A23" s="31" t="n">
        <v>10</v>
      </c>
      <c r="B23" s="5" t="inlineStr">
        <is>
          <t>Was there anything you wanted to ask that you did not feel able to?</t>
        </is>
      </c>
    </row>
    <row r="24" ht="22" customHeight="1">
      <c r="A24" s="31" t="n">
        <v>11</v>
      </c>
      <c r="B24" s="5" t="inlineStr">
        <is>
          <t>How did the process feel compared with the other options?</t>
        </is>
      </c>
    </row>
    <row r="25" ht="22" customHeight="1">
      <c r="A25" s="31" t="n">
        <v>12</v>
      </c>
      <c r="B25" s="5" t="inlineStr">
        <is>
          <t>If your situation changed, is there anything that would make you look at us again?</t>
        </is>
      </c>
    </row>
    <row r="27">
      <c r="A27" s="30" t="inlineStr">
        <is>
          <t>Close</t>
        </is>
      </c>
    </row>
    <row r="28" ht="22" customHeight="1">
      <c r="A28" s="31" t="inlineStr">
        <is>
          <t>-</t>
        </is>
      </c>
      <c r="B28" s="5" t="inlineStr">
        <is>
          <t>Is it all right if we check in again in six months?</t>
        </is>
      </c>
    </row>
    <row r="29" ht="22" customHeight="1">
      <c r="A29" s="31" t="inlineStr">
        <is>
          <t>-</t>
        </is>
      </c>
      <c r="B29" s="5" t="inlineStr">
        <is>
          <t>Thank them, and send a short note with no pitch attached.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14" customWidth="1" min="3" max="3"/>
    <col width="70" customWidth="1" min="4" max="4"/>
  </cols>
  <sheetData>
    <row r="1" ht="30" customHeight="1">
      <c r="A1" s="10" t="inlineStr">
        <is>
          <t>Loss reasons</t>
        </is>
      </c>
      <c r="B1" s="10" t="inlineStr">
        <is>
          <t>Outcome types</t>
        </is>
      </c>
      <c r="C1" s="10" t="inlineStr">
        <is>
          <t>Stages</t>
        </is>
      </c>
      <c r="D1" s="10" t="inlineStr">
        <is>
          <t>What to investigate if this is your top reason</t>
        </is>
      </c>
    </row>
    <row r="2">
      <c r="A2" s="22" t="inlineStr">
        <is>
          <t>Lost to a competitor</t>
        </is>
      </c>
      <c r="B2" s="22" t="inlineStr">
        <is>
          <t>Lost to competitor</t>
        </is>
      </c>
      <c r="C2" s="22" t="inlineStr">
        <is>
          <t>Qualify</t>
        </is>
      </c>
      <c r="D2" s="32" t="inlineStr">
        <is>
          <t>Who won, and what did they offer that we did not? Ask the buyer what the deciding factor was.</t>
        </is>
      </c>
    </row>
    <row r="3">
      <c r="A3" s="22" t="inlineStr">
        <is>
          <t>No decision (did nothing)</t>
        </is>
      </c>
      <c r="B3" s="22" t="inlineStr">
        <is>
          <t>No decision</t>
        </is>
      </c>
      <c r="C3" s="22" t="inlineStr">
        <is>
          <t>Discover</t>
        </is>
      </c>
      <c r="D3" s="32" t="inlineStr">
        <is>
          <t>Did we make the cost of doing nothing clear? Look at urgency and the compelling event.</t>
        </is>
      </c>
    </row>
    <row r="4">
      <c r="A4" s="22" t="inlineStr">
        <is>
          <t>Went in-house</t>
        </is>
      </c>
      <c r="B4" s="22" t="inlineStr">
        <is>
          <t>Went in-house</t>
        </is>
      </c>
      <c r="C4" s="22" t="inlineStr">
        <is>
          <t>Solution</t>
        </is>
      </c>
      <c r="D4" s="32" t="inlineStr">
        <is>
          <t>What made building it themselves feel safer? Look at how we handled risk and effort.</t>
        </is>
      </c>
    </row>
    <row r="5">
      <c r="A5" s="22" t="inlineStr">
        <is>
          <t>Budget removed or delayed</t>
        </is>
      </c>
      <c r="B5" s="22" t="inlineStr">
        <is>
          <t>Budget removed</t>
        </is>
      </c>
      <c r="C5" s="22" t="inlineStr">
        <is>
          <t>Proposal</t>
        </is>
      </c>
      <c r="D5" s="32" t="inlineStr">
        <is>
          <t>Was budget confirmed early? Check how and when we tested for it.</t>
        </is>
      </c>
    </row>
    <row r="6">
      <c r="A6" s="22" t="inlineStr">
        <is>
          <t>Priority changed</t>
        </is>
      </c>
      <c r="B6" s="22" t="inlineStr">
        <is>
          <t>Disqualified late</t>
        </is>
      </c>
      <c r="C6" s="22" t="inlineStr">
        <is>
          <t>Negotiate</t>
        </is>
      </c>
      <c r="D6" s="32" t="inlineStr">
        <is>
          <t>Was the problem tied to a company priority? Check whether our champion had a senior sponsor.</t>
        </is>
      </c>
    </row>
    <row r="7">
      <c r="A7" s="22" t="inlineStr">
        <is>
          <t>Champion left</t>
        </is>
      </c>
      <c r="B7" s="22" t="inlineStr">
        <is>
          <t>Other</t>
        </is>
      </c>
      <c r="D7" s="32" t="inlineStr">
        <is>
          <t>Did we have more than one contact? Look at multi-threading.</t>
        </is>
      </c>
    </row>
    <row r="8">
      <c r="A8" s="22" t="inlineStr">
        <is>
          <t>Price</t>
        </is>
      </c>
      <c r="D8" s="32" t="inlineStr">
        <is>
          <t>Was value established before price came up? Look at the business case and the cost of the problem.</t>
        </is>
      </c>
    </row>
    <row r="9">
      <c r="A9" s="22" t="inlineStr">
        <is>
          <t>Missing capability</t>
        </is>
      </c>
      <c r="D9" s="32" t="inlineStr">
        <is>
          <t>Is this a real gap or a misunderstanding? Check qualification and expectation setting.</t>
        </is>
      </c>
    </row>
    <row r="10">
      <c r="A10" s="22" t="inlineStr">
        <is>
          <t>Poor fit (qualified too late)</t>
        </is>
      </c>
      <c r="D10" s="32" t="inlineStr">
        <is>
          <t>What signals did we ignore early? Tighten the ICP and qualification.</t>
        </is>
      </c>
    </row>
    <row r="11">
      <c r="A11" s="22" t="inlineStr">
        <is>
          <t>Timing</t>
        </is>
      </c>
      <c r="D11" s="32" t="inlineStr">
        <is>
          <t>Was this a real timing issue, or a polite no? Test the timeline earlier.</t>
        </is>
      </c>
    </row>
    <row r="12">
      <c r="A12" s="22" t="inlineStr">
        <is>
          <t>Unknown</t>
        </is>
      </c>
      <c r="D12" s="32" t="inlineStr">
        <is>
          <t>You do not yet know. Make the buyer call.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2026-11-07T12:56:53Z</dcterms:created>
  <dcterms:modified xmlns:dcterms="http://purl.org/dc/terms/" xmlns:xsi="http://www.w3.org/2001/XMLSchema-instance" xsi:type="dcterms:W3CDTF">2026-11-07T12:56:53Z</dcterms:modified>
</cp:coreProperties>
</file>