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Checklist" sheetId="2" state="visible" r:id="rId2"/>
    <sheet xmlns:r="http://schemas.openxmlformats.org/officeDocument/2006/relationships" name="Summary" sheetId="3" state="visible" r:id="rId3"/>
    <sheet xmlns:r="http://schemas.openxmlformats.org/officeDocument/2006/relationships" name="Cost and payback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#,##0;[Red]-#,##0"/>
  </numFmts>
  <fonts count="20">
    <font>
      <name val="Calibri"/>
      <family val="2"/>
      <color theme="1"/>
      <sz val="11"/>
      <scheme val="minor"/>
    </font>
    <font>
      <name val="Calibri"/>
      <b val="1"/>
      <color rgb="00D71A0F"/>
      <sz val="12"/>
    </font>
    <font>
      <name val="Calibri"/>
      <b val="1"/>
      <color rgb="000B0D10"/>
      <sz val="24"/>
    </font>
    <font>
      <name val="Calibri"/>
      <color rgb="0055595F"/>
      <sz val="12"/>
    </font>
    <font>
      <name val="Calibri"/>
      <b val="1"/>
      <color rgb="000B0D10"/>
      <sz val="13"/>
    </font>
    <font>
      <name val="Calibri"/>
      <color rgb="000B0D10"/>
      <sz val="11"/>
    </font>
    <font>
      <name val="Calibri"/>
      <i val="1"/>
      <color rgb="0055595F"/>
      <sz val="10"/>
    </font>
    <font>
      <name val="Calibri"/>
      <b val="1"/>
      <color rgb="00FFFFFF"/>
      <sz val="11"/>
    </font>
    <font>
      <name val="Calibri"/>
      <color rgb="0055595F"/>
      <sz val="9"/>
    </font>
    <font>
      <name val="Calibri"/>
      <b val="1"/>
      <color rgb="00FFFFFF"/>
      <sz val="10"/>
    </font>
    <font>
      <name val="Calibri"/>
      <b val="1"/>
      <color rgb="00D71A0F"/>
      <sz val="10"/>
    </font>
    <font>
      <name val="Calibri"/>
      <b val="1"/>
      <color rgb="000B0D10"/>
      <sz val="18"/>
    </font>
    <font>
      <name val="Calibri"/>
      <b val="1"/>
      <color rgb="000B0D10"/>
      <sz val="11"/>
    </font>
    <font>
      <name val="Calibri"/>
      <b val="1"/>
      <color rgb="000B0D10"/>
      <sz val="12"/>
    </font>
    <font>
      <name val="Calibri"/>
      <color rgb="0055595F"/>
      <sz val="10"/>
    </font>
    <font>
      <name val="Calibri"/>
      <b val="1"/>
      <color rgb="000B0D10"/>
      <sz val="14"/>
    </font>
    <font>
      <name val="Calibri"/>
      <b val="1"/>
      <color rgb="00FFFFFF"/>
      <sz val="18"/>
    </font>
    <font>
      <name val="Calibri"/>
      <b val="1"/>
      <color rgb="0055595F"/>
      <sz val="10"/>
    </font>
    <font>
      <name val="Calibri"/>
      <b val="1"/>
      <color rgb="00D71A0F"/>
      <sz val="11"/>
    </font>
    <font>
      <name val="Calibri"/>
      <color rgb="000B0D10"/>
      <sz val="10"/>
    </font>
  </fonts>
  <fills count="6">
    <fill>
      <patternFill/>
    </fill>
    <fill>
      <patternFill patternType="gray125"/>
    </fill>
    <fill>
      <patternFill patternType="solid">
        <fgColor rgb="00D71A0F"/>
      </patternFill>
    </fill>
    <fill>
      <patternFill patternType="solid">
        <fgColor rgb="000B0D10"/>
      </patternFill>
    </fill>
    <fill>
      <patternFill patternType="solid">
        <fgColor rgb="00FFFBEA"/>
      </patternFill>
    </fill>
    <fill>
      <patternFill patternType="solid">
        <fgColor rgb="00F4F4F2"/>
      </patternFill>
    </fill>
  </fills>
  <borders count="2">
    <border>
      <left/>
      <right/>
      <top/>
      <bottom/>
      <diagonal/>
    </border>
    <border>
      <left style="thin">
        <color rgb="00D9DADC"/>
      </left>
      <right style="thin">
        <color rgb="00D9DADC"/>
      </right>
      <top style="thin">
        <color rgb="00D9DADC"/>
      </top>
      <bottom style="thin">
        <color rgb="00D9DADC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4" fillId="0" borderId="0" pivotButton="0" quotePrefix="0" xfId="0"/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2" borderId="0" applyAlignment="1" pivotButton="0" quotePrefix="0" xfId="0">
      <alignment vertical="center" indent="1"/>
    </xf>
    <xf numFmtId="0" fontId="8" fillId="0" borderId="0" pivotButton="0" quotePrefix="0" xfId="0"/>
    <xf numFmtId="0" fontId="9" fillId="3" borderId="1" applyAlignment="1" pivotButton="0" quotePrefix="0" xfId="0">
      <alignment vertical="center" wrapText="1"/>
    </xf>
    <xf numFmtId="0" fontId="10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horizontal="left" vertical="top" wrapText="1"/>
    </xf>
    <xf numFmtId="0" fontId="5" fillId="4" borderId="1" applyAlignment="1" pivotButton="0" quotePrefix="0" xfId="0">
      <alignment horizontal="center" vertical="top" wrapText="1"/>
    </xf>
    <xf numFmtId="0" fontId="5" fillId="4" borderId="1" applyAlignment="1" pivotButton="0" quotePrefix="0" xfId="0">
      <alignment horizontal="left" vertical="top" wrapText="1"/>
    </xf>
    <xf numFmtId="0" fontId="8" fillId="0" borderId="1" applyAlignment="1" pivotButton="0" quotePrefix="0" xfId="0">
      <alignment horizontal="center" vertical="top"/>
    </xf>
    <xf numFmtId="0" fontId="11" fillId="0" borderId="0" pivotButton="0" quotePrefix="0" xfId="0"/>
    <xf numFmtId="0" fontId="12" fillId="0" borderId="1" applyAlignment="1" pivotButton="0" quotePrefix="0" xfId="0">
      <alignment horizontal="left" vertical="top" wrapText="1"/>
    </xf>
    <xf numFmtId="9" fontId="13" fillId="0" borderId="1" applyAlignment="1" pivotButton="0" quotePrefix="0" xfId="0">
      <alignment horizontal="center" vertical="top"/>
    </xf>
    <xf numFmtId="0" fontId="14" fillId="0" borderId="1" applyAlignment="1" pivotButton="0" quotePrefix="0" xfId="0">
      <alignment horizontal="left" vertical="top" wrapText="1"/>
    </xf>
    <xf numFmtId="0" fontId="12" fillId="5" borderId="1" applyAlignment="1" pivotButton="0" quotePrefix="0" xfId="0">
      <alignment horizontal="left" vertical="top" wrapText="1"/>
    </xf>
    <xf numFmtId="9" fontId="15" fillId="5" borderId="1" applyAlignment="1" pivotButton="0" quotePrefix="0" xfId="0">
      <alignment horizontal="center"/>
    </xf>
    <xf numFmtId="0" fontId="5" fillId="5" borderId="1" applyAlignment="1" pivotButton="0" quotePrefix="0" xfId="0">
      <alignment horizontal="left" vertical="top" wrapText="1"/>
    </xf>
    <xf numFmtId="0" fontId="13" fillId="0" borderId="0" pivotButton="0" quotePrefix="0" xfId="0"/>
    <xf numFmtId="0" fontId="16" fillId="2" borderId="0" applyAlignment="1" pivotButton="0" quotePrefix="0" xfId="0">
      <alignment vertical="center" indent="1"/>
    </xf>
    <xf numFmtId="0" fontId="17" fillId="0" borderId="0" pivotButton="0" quotePrefix="0" xfId="0"/>
    <xf numFmtId="0" fontId="18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left" vertical="top" wrapText="1"/>
    </xf>
    <xf numFmtId="0" fontId="6" fillId="0" borderId="0" pivotButton="0" quotePrefix="0" xfId="0"/>
    <xf numFmtId="3" fontId="5" fillId="4" borderId="1" applyAlignment="1" pivotButton="0" quotePrefix="0" xfId="0">
      <alignment horizontal="right" vertical="top" wrapText="1"/>
    </xf>
    <xf numFmtId="9" fontId="5" fillId="4" borderId="1" applyAlignment="1" pivotButton="0" quotePrefix="0" xfId="0">
      <alignment horizontal="right" vertical="top" wrapText="1"/>
    </xf>
    <xf numFmtId="1" fontId="5" fillId="4" borderId="1" applyAlignment="1" pivotButton="0" quotePrefix="0" xfId="0">
      <alignment horizontal="right" vertical="top" wrapText="1"/>
    </xf>
    <xf numFmtId="164" fontId="5" fillId="4" borderId="1" applyAlignment="1" pivotButton="0" quotePrefix="0" xfId="0">
      <alignment horizontal="right" vertical="top" wrapText="1"/>
    </xf>
    <xf numFmtId="0" fontId="12" fillId="0" borderId="0" pivotButton="0" quotePrefix="0" xfId="0"/>
    <xf numFmtId="3" fontId="13" fillId="0" borderId="0" pivotButton="0" quotePrefix="0" xfId="0"/>
    <xf numFmtId="0" fontId="13" fillId="0" borderId="0" applyAlignment="1" pivotButton="0" quotePrefix="0" xfId="0">
      <alignment horizontal="right"/>
    </xf>
    <xf numFmtId="0" fontId="19" fillId="0" borderId="1" pivotButton="0" quotePrefix="0" xfId="0"/>
    <xf numFmtId="9" fontId="19" fillId="0" borderId="1" pivotButton="0" quotePrefix="0" xfId="0"/>
    <xf numFmtId="165" fontId="19" fillId="0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C6EFCE"/>
        </patternFill>
      </fill>
    </dxf>
    <dxf>
      <fill>
        <patternFill patternType="solid">
          <fgColor rgb="00FFEB9C"/>
        </patternFill>
      </fill>
    </dxf>
    <dxf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D71A0F"/>
    <outlinePr summaryBelow="1" summaryRight="1"/>
    <pageSetUpPr/>
  </sheetPr>
  <dimension ref="B2:B1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5" customWidth="1" min="2" max="2"/>
  </cols>
  <sheetData>
    <row r="1" ht="8" customHeight="1"/>
    <row r="2">
      <c r="B2" s="1" t="inlineStr">
        <is>
          <t>OUT+COME</t>
        </is>
      </c>
    </row>
    <row r="3">
      <c r="B3" s="2" t="inlineStr">
        <is>
          <t>First Sales Hire Readiness Checklist</t>
        </is>
      </c>
    </row>
    <row r="4" ht="34" customHeight="1">
      <c r="B4" s="3" t="inlineStr">
        <is>
          <t>Sixteen honest checks and a cash and payback model. You get one of three answers: hire now, fix first, or not yet.</t>
        </is>
      </c>
    </row>
    <row r="6">
      <c r="B6" s="4" t="inlineStr">
        <is>
          <t>How to use this</t>
        </is>
      </c>
    </row>
    <row r="7" ht="32" customHeight="1">
      <c r="B7" s="5" t="inlineStr">
        <is>
          <t>1.  On the Checklist sheet, choose Yes, Partly or No for each check. Be honest: a generous score only hurts you later.</t>
        </is>
      </c>
    </row>
    <row r="8" ht="32" customHeight="1">
      <c r="B8" s="5" t="inlineStr">
        <is>
          <t>2.  Read your verdict and the gaps listed on the Summary sheet.</t>
        </is>
      </c>
    </row>
    <row r="9" ht="32" customHeight="1">
      <c r="B9" s="5" t="inlineStr">
        <is>
          <t>3.  On the Cost and payback sheet, enter your own numbers in the yellow cells. The placeholders are examples, not benchmarks.</t>
        </is>
      </c>
    </row>
    <row r="10" ht="32" customHeight="1">
      <c r="B10" s="5" t="inlineStr">
        <is>
          <t>4.  If the answer is "fix first", fix the top gaps and score again in a month.</t>
        </is>
      </c>
    </row>
    <row r="12" ht="28" customHeight="1">
      <c r="B12" s="6" t="inlineStr">
        <is>
          <t>A decision aid, not financial or employment advice. Check costs and contracts with your accountant and adviser.</t>
        </is>
      </c>
    </row>
    <row r="14" ht="30" customHeight="1">
      <c r="B14" s="7" t="inlineStr">
        <is>
          <t>Want a second pair of eyes on your results? Book a pit stop at outpluscome.com</t>
        </is>
      </c>
    </row>
    <row r="15">
      <c r="B15" s="8" t="inlineStr">
        <is>
          <t>Made by Out+Come. Free to use and share inside your organisation.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5" customWidth="1" min="2" max="2"/>
    <col width="80" customWidth="1" min="3" max="3"/>
    <col width="13" customWidth="1" min="4" max="4"/>
    <col width="44" customWidth="1" min="5" max="5"/>
    <col width="9" customWidth="1" min="6" max="6"/>
  </cols>
  <sheetData>
    <row r="1" ht="30" customHeight="1">
      <c r="A1" s="9" t="inlineStr">
        <is>
          <t>Group</t>
        </is>
      </c>
      <c r="B1" s="9" t="inlineStr">
        <is>
          <t>#</t>
        </is>
      </c>
      <c r="C1" s="9" t="inlineStr">
        <is>
          <t>Check</t>
        </is>
      </c>
      <c r="D1" s="9" t="inlineStr">
        <is>
          <t>Answer</t>
        </is>
      </c>
      <c r="E1" s="9" t="inlineStr">
        <is>
          <t>Notes</t>
        </is>
      </c>
      <c r="F1" s="9" t="inlineStr">
        <is>
          <t>Gap rank</t>
        </is>
      </c>
    </row>
    <row r="2" ht="36" customHeight="1">
      <c r="A2" s="10" t="inlineStr">
        <is>
          <t>Proof it repeats</t>
        </is>
      </c>
      <c r="B2" s="11" t="n">
        <v>1</v>
      </c>
      <c r="C2" s="12" t="inlineStr">
        <is>
          <t>You have closed enough deals to see a pattern (many founders look for around eight to ten or more).</t>
        </is>
      </c>
      <c r="D2" s="13" t="n"/>
      <c r="E2" s="14" t="n"/>
      <c r="F2" s="15">
        <f>IF(D2="No",COUNTIF(D$2:D2,"No"),IF(D2="Partly",COUNTIF($D$2:$D$17,"No")+COUNTIF(D$2:D2,"Partly"),""))</f>
        <v/>
      </c>
    </row>
    <row r="3" ht="36" customHeight="1">
      <c r="A3" s="10" t="inlineStr">
        <is>
          <t>Proof it repeats</t>
        </is>
      </c>
      <c r="B3" s="11" t="n">
        <v>2</v>
      </c>
      <c r="C3" s="12" t="inlineStr">
        <is>
          <t>You can describe your ideal customer in writing, and the last few wins match it.</t>
        </is>
      </c>
      <c r="D3" s="13" t="n"/>
      <c r="E3" s="14" t="n"/>
      <c r="F3" s="15">
        <f>IF(D3="No",COUNTIF(D$2:D3,"No"),IF(D3="Partly",COUNTIF($D$2:$D$17,"No")+COUNTIF(D$2:D3,"Partly"),""))</f>
        <v/>
      </c>
    </row>
    <row r="4" ht="36" customHeight="1">
      <c r="A4" s="10" t="inlineStr">
        <is>
          <t>Proof it repeats</t>
        </is>
      </c>
      <c r="B4" s="11" t="n">
        <v>3</v>
      </c>
      <c r="C4" s="12" t="inlineStr">
        <is>
          <t>Someone other than you could progress a qualified opportunity using a written process.</t>
        </is>
      </c>
      <c r="D4" s="13" t="n"/>
      <c r="E4" s="14" t="n"/>
      <c r="F4" s="15">
        <f>IF(D4="No",COUNTIF(D$2:D4,"No"),IF(D4="Partly",COUNTIF($D$2:$D$17,"No")+COUNTIF(D$2:D4,"Partly"),""))</f>
        <v/>
      </c>
    </row>
    <row r="5" ht="36" customHeight="1">
      <c r="A5" s="10" t="inlineStr">
        <is>
          <t>Proof it repeats</t>
        </is>
      </c>
      <c r="B5" s="11" t="n">
        <v>4</v>
      </c>
      <c r="C5" s="12" t="inlineStr">
        <is>
          <t>You know your typical sales-cycle length and average deal value.</t>
        </is>
      </c>
      <c r="D5" s="13" t="n"/>
      <c r="E5" s="14" t="n"/>
      <c r="F5" s="15">
        <f>IF(D5="No",COUNTIF(D$2:D5,"No"),IF(D5="Partly",COUNTIF($D$2:$D$17,"No")+COUNTIF(D$2:D5,"Partly"),""))</f>
        <v/>
      </c>
    </row>
    <row r="6" ht="36" customHeight="1">
      <c r="A6" s="10" t="inlineStr">
        <is>
          <t>Proof it repeats</t>
        </is>
      </c>
      <c r="B6" s="11" t="n">
        <v>5</v>
      </c>
      <c r="C6" s="12" t="inlineStr">
        <is>
          <t>You record why you win and why you lose.</t>
        </is>
      </c>
      <c r="D6" s="13" t="n"/>
      <c r="E6" s="14" t="n"/>
      <c r="F6" s="15">
        <f>IF(D6="No",COUNTIF(D$2:D6,"No"),IF(D6="Partly",COUNTIF($D$2:$D$17,"No")+COUNTIF(D$2:D6,"Partly"),""))</f>
        <v/>
      </c>
    </row>
    <row r="7" ht="36" customHeight="1">
      <c r="A7" s="10" t="inlineStr">
        <is>
          <t>Written down, not in your head</t>
        </is>
      </c>
      <c r="B7" s="11" t="n">
        <v>6</v>
      </c>
      <c r="C7" s="12" t="inlineStr">
        <is>
          <t>A discovery and pitch guide exists that someone else could use.</t>
        </is>
      </c>
      <c r="D7" s="13" t="n"/>
      <c r="E7" s="14" t="n"/>
      <c r="F7" s="15">
        <f>IF(D7="No",COUNTIF(D$2:D7,"No"),IF(D7="Partly",COUNTIF($D$2:$D$17,"No")+COUNTIF(D$2:D7,"Partly"),""))</f>
        <v/>
      </c>
    </row>
    <row r="8" ht="36" customHeight="1">
      <c r="A8" s="10" t="inlineStr">
        <is>
          <t>Written down, not in your head</t>
        </is>
      </c>
      <c r="B8" s="11" t="n">
        <v>7</v>
      </c>
      <c r="C8" s="12" t="inlineStr">
        <is>
          <t>Pricing has held across your recent deals without heavy discounting.</t>
        </is>
      </c>
      <c r="D8" s="13" t="n"/>
      <c r="E8" s="14" t="n"/>
      <c r="F8" s="15">
        <f>IF(D8="No",COUNTIF(D$2:D8,"No"),IF(D8="Partly",COUNTIF($D$2:$D$17,"No")+COUNTIF(D$2:D8,"Partly"),""))</f>
        <v/>
      </c>
    </row>
    <row r="9" ht="36" customHeight="1">
      <c r="A9" s="10" t="inlineStr">
        <is>
          <t>Written down, not in your head</t>
        </is>
      </c>
      <c r="B9" s="11" t="n">
        <v>8</v>
      </c>
      <c r="C9" s="12" t="inlineStr">
        <is>
          <t>Common objections and your best answers are written down.</t>
        </is>
      </c>
      <c r="D9" s="13" t="n"/>
      <c r="E9" s="14" t="n"/>
      <c r="F9" s="15">
        <f>IF(D9="No",COUNTIF(D$2:D9,"No"),IF(D9="Partly",COUNTIF($D$2:$D$17,"No")+COUNTIF(D$2:D9,"Partly"),""))</f>
        <v/>
      </c>
    </row>
    <row r="10" ht="36" customHeight="1">
      <c r="A10" s="10" t="inlineStr">
        <is>
          <t>Written down, not in your head</t>
        </is>
      </c>
      <c r="B10" s="11" t="n">
        <v>9</v>
      </c>
      <c r="C10" s="12" t="inlineStr">
        <is>
          <t>Your pipeline and deal history sit in a CRM or tracker you keep current.</t>
        </is>
      </c>
      <c r="D10" s="13" t="n"/>
      <c r="E10" s="14" t="n"/>
      <c r="F10" s="15">
        <f>IF(D10="No",COUNTIF(D$2:D10,"No"),IF(D10="Partly",COUNTIF($D$2:$D$17,"No")+COUNTIF(D$2:D10,"Partly"),""))</f>
        <v/>
      </c>
    </row>
    <row r="11" ht="36" customHeight="1">
      <c r="A11" s="10" t="inlineStr">
        <is>
          <t>Capacity to onboard</t>
        </is>
      </c>
      <c r="B11" s="11" t="n">
        <v>10</v>
      </c>
      <c r="C11" s="12" t="inlineStr">
        <is>
          <t>You can give the new hire several hours a week of coaching for their first 90 days.</t>
        </is>
      </c>
      <c r="D11" s="13" t="n"/>
      <c r="E11" s="14" t="n"/>
      <c r="F11" s="15">
        <f>IF(D11="No",COUNTIF(D$2:D11,"No"),IF(D11="Partly",COUNTIF($D$2:$D$17,"No")+COUNTIF(D$2:D11,"Partly"),""))</f>
        <v/>
      </c>
    </row>
    <row r="12" ht="36" customHeight="1">
      <c r="A12" s="10" t="inlineStr">
        <is>
          <t>Capacity to onboard</t>
        </is>
      </c>
      <c r="B12" s="11" t="n">
        <v>11</v>
      </c>
      <c r="C12" s="12" t="inlineStr">
        <is>
          <t>A 90-day plan with clear expectations and measures exists.</t>
        </is>
      </c>
      <c r="D12" s="13" t="n"/>
      <c r="E12" s="14" t="n"/>
      <c r="F12" s="15">
        <f>IF(D12="No",COUNTIF(D$2:D12,"No"),IF(D12="Partly",COUNTIF($D$2:$D$17,"No")+COUNTIF(D$2:D12,"Partly"),""))</f>
        <v/>
      </c>
    </row>
    <row r="13" ht="36" customHeight="1">
      <c r="A13" s="10" t="inlineStr">
        <is>
          <t>Capacity to onboard</t>
        </is>
      </c>
      <c r="B13" s="11" t="n">
        <v>12</v>
      </c>
      <c r="C13" s="12" t="inlineStr">
        <is>
          <t>There is enough lead flow, inbound or outbound, that the hire will not be starved.</t>
        </is>
      </c>
      <c r="D13" s="13" t="n"/>
      <c r="E13" s="14" t="n"/>
      <c r="F13" s="15">
        <f>IF(D13="No",COUNTIF(D$2:D13,"No"),IF(D13="Partly",COUNTIF($D$2:$D$17,"No")+COUNTIF(D$2:D13,"Partly"),""))</f>
        <v/>
      </c>
    </row>
    <row r="14" ht="36" customHeight="1">
      <c r="A14" s="10" t="inlineStr">
        <is>
          <t>Capacity to onboard</t>
        </is>
      </c>
      <c r="B14" s="11" t="n">
        <v>13</v>
      </c>
      <c r="C14" s="12" t="inlineStr">
        <is>
          <t>You have decided what kind of hire this is (SDR, AE or full-cycle) and who owns their results.</t>
        </is>
      </c>
      <c r="D14" s="13" t="n"/>
      <c r="E14" s="14" t="n"/>
      <c r="F14" s="15">
        <f>IF(D14="No",COUNTIF(D$2:D14,"No"),IF(D14="Partly",COUNTIF($D$2:$D$17,"No")+COUNTIF(D$2:D14,"Partly"),""))</f>
        <v/>
      </c>
    </row>
    <row r="15" ht="36" customHeight="1">
      <c r="A15" s="10" t="inlineStr">
        <is>
          <t>The economics</t>
        </is>
      </c>
      <c r="B15" s="11" t="n">
        <v>14</v>
      </c>
      <c r="C15" s="12" t="inlineStr">
        <is>
          <t>You know the fully loaded monthly cost: salary, variable pay, tools, travel and your own time.</t>
        </is>
      </c>
      <c r="D15" s="13" t="n"/>
      <c r="E15" s="14" t="n"/>
      <c r="F15" s="15">
        <f>IF(D15="No",COUNTIF(D$2:D15,"No"),IF(D15="Partly",COUNTIF($D$2:$D$17,"No")+COUNTIF(D$2:D15,"Partly"),""))</f>
        <v/>
      </c>
    </row>
    <row r="16" ht="36" customHeight="1">
      <c r="A16" s="10" t="inlineStr">
        <is>
          <t>The economics</t>
        </is>
      </c>
      <c r="B16" s="11" t="n">
        <v>15</v>
      </c>
      <c r="C16" s="12" t="inlineStr">
        <is>
          <t>The business can fund the hire through a realistic ramp, including a period of underperformance.</t>
        </is>
      </c>
      <c r="D16" s="13" t="n"/>
      <c r="E16" s="14" t="n"/>
      <c r="F16" s="15">
        <f>IF(D16="No",COUNTIF(D$2:D16,"No"),IF(D16="Partly",COUNTIF($D$2:$D$17,"No")+COUNTIF(D$2:D16,"Partly"),""))</f>
        <v/>
      </c>
    </row>
    <row r="17" ht="36" customHeight="1">
      <c r="A17" s="10" t="inlineStr">
        <is>
          <t>The economics</t>
        </is>
      </c>
      <c r="B17" s="11" t="n">
        <v>16</v>
      </c>
      <c r="C17" s="12" t="inlineStr">
        <is>
          <t>You have agreed a decision point (for example day 90) and what you will do if it is not working.</t>
        </is>
      </c>
      <c r="D17" s="13" t="n"/>
      <c r="E17" s="14" t="n"/>
      <c r="F17" s="15">
        <f>IF(D17="No",COUNTIF(D$2:D17,"No"),IF(D17="Partly",COUNTIF($D$2:$D$17,"No")+COUNTIF(D$2:D17,"Partly"),""))</f>
        <v/>
      </c>
    </row>
  </sheetData>
  <conditionalFormatting sqref="D2:D17">
    <cfRule type="cellIs" priority="1" operator="equal" dxfId="0">
      <formula>"Yes"</formula>
    </cfRule>
    <cfRule type="cellIs" priority="2" operator="equal" dxfId="1">
      <formula>"Partly"</formula>
    </cfRule>
    <cfRule type="cellIs" priority="3" operator="equal" dxfId="2">
      <formula>"No"</formula>
    </cfRule>
  </conditionalFormatting>
  <dataValidations count="1">
    <dataValidation sqref="D2:D17" showDropDown="0" showInputMessage="0" showErrorMessage="0" allowBlank="1" type="list">
      <formula1>"Yes,Partly,No"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70" customWidth="1" min="3" max="3"/>
  </cols>
  <sheetData>
    <row r="1">
      <c r="A1" s="16" t="inlineStr">
        <is>
          <t>Your result</t>
        </is>
      </c>
    </row>
    <row r="3" ht="30" customHeight="1">
      <c r="A3" s="9" t="inlineStr">
        <is>
          <t>Group</t>
        </is>
      </c>
      <c r="B3" s="9" t="inlineStr">
        <is>
          <t>Score</t>
        </is>
      </c>
      <c r="C3" s="9" t="inlineStr">
        <is>
          <t>What it means</t>
        </is>
      </c>
    </row>
    <row r="4">
      <c r="A4" s="17" t="inlineStr">
        <is>
          <t>Proof it repeats</t>
        </is>
      </c>
      <c r="B4" s="18">
        <f>IF(COUNTA(Checklist!D2:D6)=0,"",(COUNTIF(Checklist!D2:D6,"Yes")*2+COUNTIF(Checklist!D2:D6,"Partly"))/(2*ROWS(Checklist!D2:D6)))</f>
        <v/>
      </c>
      <c r="C4" s="19" t="inlineStr">
        <is>
          <t>If this is low, a new hire has nothing repeatable to follow.</t>
        </is>
      </c>
    </row>
    <row r="5">
      <c r="A5" s="17" t="inlineStr">
        <is>
          <t>Written down, not in your head</t>
        </is>
      </c>
      <c r="B5" s="18">
        <f>IF(COUNTA(Checklist!D7:D10)=0,"",(COUNTIF(Checklist!D7:D10,"Yes")*2+COUNTIF(Checklist!D7:D10,"Partly"))/(2*ROWS(Checklist!D7:D10)))</f>
        <v/>
      </c>
      <c r="C5" s="19" t="inlineStr">
        <is>
          <t>If this is low, you are the only place the process lives.</t>
        </is>
      </c>
    </row>
    <row r="6">
      <c r="A6" s="17" t="inlineStr">
        <is>
          <t>Capacity to onboard</t>
        </is>
      </c>
      <c r="B6" s="18">
        <f>IF(COUNTA(Checklist!D11:D14)=0,"",(COUNTIF(Checklist!D11:D14,"Yes")*2+COUNTIF(Checklist!D11:D14,"Partly"))/(2*ROWS(Checklist!D11:D14)))</f>
        <v/>
      </c>
      <c r="C6" s="19" t="inlineStr">
        <is>
          <t>If this is low, the hire will struggle to start well.</t>
        </is>
      </c>
    </row>
    <row r="7">
      <c r="A7" s="17" t="inlineStr">
        <is>
          <t>The economics</t>
        </is>
      </c>
      <c r="B7" s="18">
        <f>IF(COUNTA(Checklist!D15:D17)=0,"",(COUNTIF(Checklist!D15:D17,"Yes")*2+COUNTIF(Checklist!D15:D17,"Partly"))/(2*ROWS(Checklist!D15:D17)))</f>
        <v/>
      </c>
      <c r="C7" s="19" t="inlineStr">
        <is>
          <t>If this is low, the hire may strain the business.</t>
        </is>
      </c>
    </row>
    <row r="8">
      <c r="A8" s="20" t="inlineStr">
        <is>
          <t>Overall</t>
        </is>
      </c>
      <c r="B8" s="21">
        <f>IF(COUNTA(Checklist!D2:D17)=0,"",(COUNTIF(Checklist!D2:D17,"Yes")*2+COUNTIF(Checklist!D2:D17,"Partly"))/(2*ROWS(Checklist!D2:D17)))</f>
        <v/>
      </c>
      <c r="C8" s="22" t="inlineStr"/>
    </row>
    <row r="10" ht="38" customHeight="1">
      <c r="A10" s="23" t="inlineStr">
        <is>
          <t>Verdict</t>
        </is>
      </c>
      <c r="B10" s="24">
        <f>IF(B8="","Answer the checklist first",IF(AND(B8&gt;=0.8,B4&gt;=0.8,B7&gt;=0.6),"HIRE NOW, with eyes open",IF(B8&gt;=0.5,"FIX FIRST","NOT YET")))</f>
        <v/>
      </c>
    </row>
    <row r="11" ht="30" customHeight="1">
      <c r="A11" s="25" t="inlineStr">
        <is>
          <t>How the verdict works</t>
        </is>
      </c>
      <c r="B11" s="6" t="inlineStr">
        <is>
          <t>Hire now: overall 80%+, proof it repeats 80%+, and economics 60%+. Fix first: overall 50% to 79%, or a weak group. Not yet: under 50%.</t>
        </is>
      </c>
    </row>
    <row r="13">
      <c r="A13" s="4" t="inlineStr">
        <is>
          <t>Your top gaps to fix first</t>
        </is>
      </c>
    </row>
    <row r="14" ht="34" customHeight="1">
      <c r="A14" s="26" t="inlineStr">
        <is>
          <t>1</t>
        </is>
      </c>
      <c r="B14" s="27">
        <f>IFERROR(INDEX(Checklist!C$2:C$17,MATCH(1,Checklist!F$2:F$17,0)),"")</f>
        <v/>
      </c>
    </row>
    <row r="15" ht="34" customHeight="1">
      <c r="A15" s="26" t="inlineStr">
        <is>
          <t>2</t>
        </is>
      </c>
      <c r="B15" s="27">
        <f>IFERROR(INDEX(Checklist!C$2:C$17,MATCH(2,Checklist!F$2:F$17,0)),"")</f>
        <v/>
      </c>
    </row>
    <row r="16" ht="34" customHeight="1">
      <c r="A16" s="26" t="inlineStr">
        <is>
          <t>3</t>
        </is>
      </c>
      <c r="B16" s="27">
        <f>IFERROR(INDEX(Checklist!C$2:C$17,MATCH(3,Checklist!F$2:F$17,0)),"")</f>
        <v/>
      </c>
    </row>
    <row r="17" ht="34" customHeight="1">
      <c r="A17" s="26" t="inlineStr">
        <is>
          <t>4</t>
        </is>
      </c>
      <c r="B17" s="27">
        <f>IFERROR(INDEX(Checklist!C$2:C$17,MATCH(4,Checklist!F$2:F$17,0)),"")</f>
        <v/>
      </c>
    </row>
    <row r="18" ht="34" customHeight="1">
      <c r="A18" s="26" t="inlineStr">
        <is>
          <t>5</t>
        </is>
      </c>
      <c r="B18" s="27">
        <f>IFERROR(INDEX(Checklist!C$2:C$17,MATCH(5,Checklist!F$2:F$17,0)),"")</f>
        <v/>
      </c>
    </row>
  </sheetData>
  <mergeCells count="7">
    <mergeCell ref="B16:C16"/>
    <mergeCell ref="B15:C15"/>
    <mergeCell ref="B11:C11"/>
    <mergeCell ref="B10:C10"/>
    <mergeCell ref="B14:C14"/>
    <mergeCell ref="B17:C17"/>
    <mergeCell ref="B18:C18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45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2" customWidth="1" min="3" max="3"/>
    <col width="10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6" t="inlineStr">
        <is>
          <t>Cost and payback</t>
        </is>
      </c>
    </row>
    <row r="2">
      <c r="A2" s="28" t="inlineStr">
        <is>
          <t>Yellow cells are yours to fill in. The numbers shown are placeholders, not benchmarks. Replace them with your own.</t>
        </is>
      </c>
    </row>
    <row r="4" ht="30" customHeight="1">
      <c r="A4" s="9" t="inlineStr">
        <is>
          <t>Input</t>
        </is>
      </c>
      <c r="B4" s="9" t="inlineStr">
        <is>
          <t>Your number</t>
        </is>
      </c>
    </row>
    <row r="5">
      <c r="A5" s="12" t="inlineStr">
        <is>
          <t>Annual base salary</t>
        </is>
      </c>
      <c r="B5" s="29" t="n">
        <v>45000</v>
      </c>
    </row>
    <row r="6">
      <c r="A6" s="12" t="inlineStr">
        <is>
          <t>Annual variable pay at target (OTE minus base)</t>
        </is>
      </c>
      <c r="B6" s="29" t="n">
        <v>25000</v>
      </c>
    </row>
    <row r="7">
      <c r="A7" s="12" t="inlineStr">
        <is>
          <t>Employer on-costs, % of pay (NI, pension, etc.)</t>
        </is>
      </c>
      <c r="B7" s="30" t="n">
        <v>0.15</v>
      </c>
    </row>
    <row r="8">
      <c r="A8" s="12" t="inlineStr">
        <is>
          <t>Tools, travel and other costs per month</t>
        </is>
      </c>
      <c r="B8" s="29" t="n">
        <v>500</v>
      </c>
    </row>
    <row r="9">
      <c r="A9" s="12" t="inlineStr">
        <is>
          <t>One-off recruitment cost</t>
        </is>
      </c>
      <c r="B9" s="29" t="n">
        <v>0</v>
      </c>
    </row>
    <row r="10">
      <c r="A10" s="12" t="inlineStr">
        <is>
          <t>Months to full productivity (ramp)</t>
        </is>
      </c>
      <c r="B10" s="31" t="n">
        <v>4</v>
      </c>
    </row>
    <row r="11">
      <c r="A11" s="12" t="inlineStr">
        <is>
          <t>Sales cycle length (months from first contact to closed)</t>
        </is>
      </c>
      <c r="B11" s="31" t="n">
        <v>2</v>
      </c>
    </row>
    <row r="12">
      <c r="A12" s="12" t="inlineStr">
        <is>
          <t>Average first-year deal value</t>
        </is>
      </c>
      <c r="B12" s="29" t="n">
        <v>20000</v>
      </c>
    </row>
    <row r="13">
      <c r="A13" s="12" t="inlineStr">
        <is>
          <t>Gross margin on a deal</t>
        </is>
      </c>
      <c r="B13" s="30" t="n">
        <v>0.7</v>
      </c>
    </row>
    <row r="14">
      <c r="A14" s="12" t="inlineStr">
        <is>
          <t>Deals per month at full productivity (your honest estimate)</t>
        </is>
      </c>
      <c r="B14" s="32" t="n">
        <v>1.5</v>
      </c>
    </row>
    <row r="16">
      <c r="A16" s="33" t="inlineStr">
        <is>
          <t>Monthly cost of the hire</t>
        </is>
      </c>
      <c r="B16" s="34">
        <f>(B5+B6)*(1+B7)/12+B8</f>
        <v/>
      </c>
    </row>
    <row r="17">
      <c r="A17" s="33" t="inlineStr">
        <is>
          <t>Break-even month</t>
        </is>
      </c>
      <c r="B17" s="35">
        <f>IFERROR(INDEX(D22:D45,MATCH(TRUE,INDEX(H22:H45&gt;=0,0),0)),"Not within 24 months")</f>
        <v/>
      </c>
    </row>
    <row r="18">
      <c r="A18" s="33" t="inlineStr">
        <is>
          <t>Most cash you will have tied up</t>
        </is>
      </c>
      <c r="B18" s="34">
        <f>-MIN(0,MIN(H22:H45))</f>
        <v/>
      </c>
    </row>
    <row r="19" ht="36" customHeight="1">
      <c r="A19" s="33" t="inlineStr">
        <is>
          <t>Plain-English read</t>
        </is>
      </c>
      <c r="B19" s="5">
        <f>IF(ISNUMBER(B17),"On these numbers the hire pays back in month "&amp;B17&amp;", after tying up about "&amp;TEXT(B18,"#,##0")&amp;" of cash.","On these numbers the hire does not pay back within 24 months. Revisit the assumptions, or fix first.")</f>
        <v/>
      </c>
    </row>
    <row r="21" ht="30" customHeight="1">
      <c r="A21" s="9" t="inlineStr">
        <is>
          <t>Month</t>
        </is>
      </c>
      <c r="B21" s="9" t="inlineStr">
        <is>
          <t>Productivity</t>
        </is>
      </c>
      <c r="C21" s="9" t="inlineStr"/>
      <c r="D21" s="9" t="inlineStr">
        <is>
          <t>Month #</t>
        </is>
      </c>
      <c r="E21" s="9" t="inlineStr">
        <is>
          <t>Cost</t>
        </is>
      </c>
      <c r="F21" s="9" t="inlineStr">
        <is>
          <t>Margin earned</t>
        </is>
      </c>
      <c r="G21" s="9" t="inlineStr">
        <is>
          <t>Net this month</t>
        </is>
      </c>
      <c r="H21" s="9" t="inlineStr">
        <is>
          <t>Cumulative</t>
        </is>
      </c>
    </row>
    <row r="22">
      <c r="A22" s="36" t="inlineStr">
        <is>
          <t>Month 1</t>
        </is>
      </c>
      <c r="B22" s="37">
        <f>IF(D22&lt;=$B$11,0,MIN(1,(D22-$B$11)/MAX(1,$B$10)))</f>
        <v/>
      </c>
      <c r="D22" s="36" t="n">
        <v>1</v>
      </c>
      <c r="E22" s="38">
        <f>$B$16+IF(D22=1,$B$9,0)</f>
        <v/>
      </c>
      <c r="F22" s="38">
        <f>B22*$B$14*$B$12*$B$13</f>
        <v/>
      </c>
      <c r="G22" s="38">
        <f>F22-E22</f>
        <v/>
      </c>
      <c r="H22" s="38">
        <f>G22</f>
        <v/>
      </c>
    </row>
    <row r="23">
      <c r="A23" s="36" t="inlineStr">
        <is>
          <t>Month 2</t>
        </is>
      </c>
      <c r="B23" s="37">
        <f>IF(D23&lt;=$B$11,0,MIN(1,(D23-$B$11)/MAX(1,$B$10)))</f>
        <v/>
      </c>
      <c r="D23" s="36" t="n">
        <v>2</v>
      </c>
      <c r="E23" s="38">
        <f>$B$16+IF(D23=1,$B$9,0)</f>
        <v/>
      </c>
      <c r="F23" s="38">
        <f>B23*$B$14*$B$12*$B$13</f>
        <v/>
      </c>
      <c r="G23" s="38">
        <f>F23-E23</f>
        <v/>
      </c>
      <c r="H23" s="38">
        <f>H22+G23</f>
        <v/>
      </c>
    </row>
    <row r="24">
      <c r="A24" s="36" t="inlineStr">
        <is>
          <t>Month 3</t>
        </is>
      </c>
      <c r="B24" s="37">
        <f>IF(D24&lt;=$B$11,0,MIN(1,(D24-$B$11)/MAX(1,$B$10)))</f>
        <v/>
      </c>
      <c r="D24" s="36" t="n">
        <v>3</v>
      </c>
      <c r="E24" s="38">
        <f>$B$16+IF(D24=1,$B$9,0)</f>
        <v/>
      </c>
      <c r="F24" s="38">
        <f>B24*$B$14*$B$12*$B$13</f>
        <v/>
      </c>
      <c r="G24" s="38">
        <f>F24-E24</f>
        <v/>
      </c>
      <c r="H24" s="38">
        <f>H23+G24</f>
        <v/>
      </c>
    </row>
    <row r="25">
      <c r="A25" s="36" t="inlineStr">
        <is>
          <t>Month 4</t>
        </is>
      </c>
      <c r="B25" s="37">
        <f>IF(D25&lt;=$B$11,0,MIN(1,(D25-$B$11)/MAX(1,$B$10)))</f>
        <v/>
      </c>
      <c r="D25" s="36" t="n">
        <v>4</v>
      </c>
      <c r="E25" s="38">
        <f>$B$16+IF(D25=1,$B$9,0)</f>
        <v/>
      </c>
      <c r="F25" s="38">
        <f>B25*$B$14*$B$12*$B$13</f>
        <v/>
      </c>
      <c r="G25" s="38">
        <f>F25-E25</f>
        <v/>
      </c>
      <c r="H25" s="38">
        <f>H24+G25</f>
        <v/>
      </c>
    </row>
    <row r="26">
      <c r="A26" s="36" t="inlineStr">
        <is>
          <t>Month 5</t>
        </is>
      </c>
      <c r="B26" s="37">
        <f>IF(D26&lt;=$B$11,0,MIN(1,(D26-$B$11)/MAX(1,$B$10)))</f>
        <v/>
      </c>
      <c r="D26" s="36" t="n">
        <v>5</v>
      </c>
      <c r="E26" s="38">
        <f>$B$16+IF(D26=1,$B$9,0)</f>
        <v/>
      </c>
      <c r="F26" s="38">
        <f>B26*$B$14*$B$12*$B$13</f>
        <v/>
      </c>
      <c r="G26" s="38">
        <f>F26-E26</f>
        <v/>
      </c>
      <c r="H26" s="38">
        <f>H25+G26</f>
        <v/>
      </c>
    </row>
    <row r="27">
      <c r="A27" s="36" t="inlineStr">
        <is>
          <t>Month 6</t>
        </is>
      </c>
      <c r="B27" s="37">
        <f>IF(D27&lt;=$B$11,0,MIN(1,(D27-$B$11)/MAX(1,$B$10)))</f>
        <v/>
      </c>
      <c r="D27" s="36" t="n">
        <v>6</v>
      </c>
      <c r="E27" s="38">
        <f>$B$16+IF(D27=1,$B$9,0)</f>
        <v/>
      </c>
      <c r="F27" s="38">
        <f>B27*$B$14*$B$12*$B$13</f>
        <v/>
      </c>
      <c r="G27" s="38">
        <f>F27-E27</f>
        <v/>
      </c>
      <c r="H27" s="38">
        <f>H26+G27</f>
        <v/>
      </c>
    </row>
    <row r="28">
      <c r="A28" s="36" t="inlineStr">
        <is>
          <t>Month 7</t>
        </is>
      </c>
      <c r="B28" s="37">
        <f>IF(D28&lt;=$B$11,0,MIN(1,(D28-$B$11)/MAX(1,$B$10)))</f>
        <v/>
      </c>
      <c r="D28" s="36" t="n">
        <v>7</v>
      </c>
      <c r="E28" s="38">
        <f>$B$16+IF(D28=1,$B$9,0)</f>
        <v/>
      </c>
      <c r="F28" s="38">
        <f>B28*$B$14*$B$12*$B$13</f>
        <v/>
      </c>
      <c r="G28" s="38">
        <f>F28-E28</f>
        <v/>
      </c>
      <c r="H28" s="38">
        <f>H27+G28</f>
        <v/>
      </c>
    </row>
    <row r="29">
      <c r="A29" s="36" t="inlineStr">
        <is>
          <t>Month 8</t>
        </is>
      </c>
      <c r="B29" s="37">
        <f>IF(D29&lt;=$B$11,0,MIN(1,(D29-$B$11)/MAX(1,$B$10)))</f>
        <v/>
      </c>
      <c r="D29" s="36" t="n">
        <v>8</v>
      </c>
      <c r="E29" s="38">
        <f>$B$16+IF(D29=1,$B$9,0)</f>
        <v/>
      </c>
      <c r="F29" s="38">
        <f>B29*$B$14*$B$12*$B$13</f>
        <v/>
      </c>
      <c r="G29" s="38">
        <f>F29-E29</f>
        <v/>
      </c>
      <c r="H29" s="38">
        <f>H28+G29</f>
        <v/>
      </c>
    </row>
    <row r="30">
      <c r="A30" s="36" t="inlineStr">
        <is>
          <t>Month 9</t>
        </is>
      </c>
      <c r="B30" s="37">
        <f>IF(D30&lt;=$B$11,0,MIN(1,(D30-$B$11)/MAX(1,$B$10)))</f>
        <v/>
      </c>
      <c r="D30" s="36" t="n">
        <v>9</v>
      </c>
      <c r="E30" s="38">
        <f>$B$16+IF(D30=1,$B$9,0)</f>
        <v/>
      </c>
      <c r="F30" s="38">
        <f>B30*$B$14*$B$12*$B$13</f>
        <v/>
      </c>
      <c r="G30" s="38">
        <f>F30-E30</f>
        <v/>
      </c>
      <c r="H30" s="38">
        <f>H29+G30</f>
        <v/>
      </c>
    </row>
    <row r="31">
      <c r="A31" s="36" t="inlineStr">
        <is>
          <t>Month 10</t>
        </is>
      </c>
      <c r="B31" s="37">
        <f>IF(D31&lt;=$B$11,0,MIN(1,(D31-$B$11)/MAX(1,$B$10)))</f>
        <v/>
      </c>
      <c r="D31" s="36" t="n">
        <v>10</v>
      </c>
      <c r="E31" s="38">
        <f>$B$16+IF(D31=1,$B$9,0)</f>
        <v/>
      </c>
      <c r="F31" s="38">
        <f>B31*$B$14*$B$12*$B$13</f>
        <v/>
      </c>
      <c r="G31" s="38">
        <f>F31-E31</f>
        <v/>
      </c>
      <c r="H31" s="38">
        <f>H30+G31</f>
        <v/>
      </c>
    </row>
    <row r="32">
      <c r="A32" s="36" t="inlineStr">
        <is>
          <t>Month 11</t>
        </is>
      </c>
      <c r="B32" s="37">
        <f>IF(D32&lt;=$B$11,0,MIN(1,(D32-$B$11)/MAX(1,$B$10)))</f>
        <v/>
      </c>
      <c r="D32" s="36" t="n">
        <v>11</v>
      </c>
      <c r="E32" s="38">
        <f>$B$16+IF(D32=1,$B$9,0)</f>
        <v/>
      </c>
      <c r="F32" s="38">
        <f>B32*$B$14*$B$12*$B$13</f>
        <v/>
      </c>
      <c r="G32" s="38">
        <f>F32-E32</f>
        <v/>
      </c>
      <c r="H32" s="38">
        <f>H31+G32</f>
        <v/>
      </c>
    </row>
    <row r="33">
      <c r="A33" s="36" t="inlineStr">
        <is>
          <t>Month 12</t>
        </is>
      </c>
      <c r="B33" s="37">
        <f>IF(D33&lt;=$B$11,0,MIN(1,(D33-$B$11)/MAX(1,$B$10)))</f>
        <v/>
      </c>
      <c r="D33" s="36" t="n">
        <v>12</v>
      </c>
      <c r="E33" s="38">
        <f>$B$16+IF(D33=1,$B$9,0)</f>
        <v/>
      </c>
      <c r="F33" s="38">
        <f>B33*$B$14*$B$12*$B$13</f>
        <v/>
      </c>
      <c r="G33" s="38">
        <f>F33-E33</f>
        <v/>
      </c>
      <c r="H33" s="38">
        <f>H32+G33</f>
        <v/>
      </c>
    </row>
    <row r="34">
      <c r="A34" s="36" t="inlineStr">
        <is>
          <t>Month 13</t>
        </is>
      </c>
      <c r="B34" s="37">
        <f>IF(D34&lt;=$B$11,0,MIN(1,(D34-$B$11)/MAX(1,$B$10)))</f>
        <v/>
      </c>
      <c r="D34" s="36" t="n">
        <v>13</v>
      </c>
      <c r="E34" s="38">
        <f>$B$16+IF(D34=1,$B$9,0)</f>
        <v/>
      </c>
      <c r="F34" s="38">
        <f>B34*$B$14*$B$12*$B$13</f>
        <v/>
      </c>
      <c r="G34" s="38">
        <f>F34-E34</f>
        <v/>
      </c>
      <c r="H34" s="38">
        <f>H33+G34</f>
        <v/>
      </c>
    </row>
    <row r="35">
      <c r="A35" s="36" t="inlineStr">
        <is>
          <t>Month 14</t>
        </is>
      </c>
      <c r="B35" s="37">
        <f>IF(D35&lt;=$B$11,0,MIN(1,(D35-$B$11)/MAX(1,$B$10)))</f>
        <v/>
      </c>
      <c r="D35" s="36" t="n">
        <v>14</v>
      </c>
      <c r="E35" s="38">
        <f>$B$16+IF(D35=1,$B$9,0)</f>
        <v/>
      </c>
      <c r="F35" s="38">
        <f>B35*$B$14*$B$12*$B$13</f>
        <v/>
      </c>
      <c r="G35" s="38">
        <f>F35-E35</f>
        <v/>
      </c>
      <c r="H35" s="38">
        <f>H34+G35</f>
        <v/>
      </c>
    </row>
    <row r="36">
      <c r="A36" s="36" t="inlineStr">
        <is>
          <t>Month 15</t>
        </is>
      </c>
      <c r="B36" s="37">
        <f>IF(D36&lt;=$B$11,0,MIN(1,(D36-$B$11)/MAX(1,$B$10)))</f>
        <v/>
      </c>
      <c r="D36" s="36" t="n">
        <v>15</v>
      </c>
      <c r="E36" s="38">
        <f>$B$16+IF(D36=1,$B$9,0)</f>
        <v/>
      </c>
      <c r="F36" s="38">
        <f>B36*$B$14*$B$12*$B$13</f>
        <v/>
      </c>
      <c r="G36" s="38">
        <f>F36-E36</f>
        <v/>
      </c>
      <c r="H36" s="38">
        <f>H35+G36</f>
        <v/>
      </c>
    </row>
    <row r="37">
      <c r="A37" s="36" t="inlineStr">
        <is>
          <t>Month 16</t>
        </is>
      </c>
      <c r="B37" s="37">
        <f>IF(D37&lt;=$B$11,0,MIN(1,(D37-$B$11)/MAX(1,$B$10)))</f>
        <v/>
      </c>
      <c r="D37" s="36" t="n">
        <v>16</v>
      </c>
      <c r="E37" s="38">
        <f>$B$16+IF(D37=1,$B$9,0)</f>
        <v/>
      </c>
      <c r="F37" s="38">
        <f>B37*$B$14*$B$12*$B$13</f>
        <v/>
      </c>
      <c r="G37" s="38">
        <f>F37-E37</f>
        <v/>
      </c>
      <c r="H37" s="38">
        <f>H36+G37</f>
        <v/>
      </c>
    </row>
    <row r="38">
      <c r="A38" s="36" t="inlineStr">
        <is>
          <t>Month 17</t>
        </is>
      </c>
      <c r="B38" s="37">
        <f>IF(D38&lt;=$B$11,0,MIN(1,(D38-$B$11)/MAX(1,$B$10)))</f>
        <v/>
      </c>
      <c r="D38" s="36" t="n">
        <v>17</v>
      </c>
      <c r="E38" s="38">
        <f>$B$16+IF(D38=1,$B$9,0)</f>
        <v/>
      </c>
      <c r="F38" s="38">
        <f>B38*$B$14*$B$12*$B$13</f>
        <v/>
      </c>
      <c r="G38" s="38">
        <f>F38-E38</f>
        <v/>
      </c>
      <c r="H38" s="38">
        <f>H37+G38</f>
        <v/>
      </c>
    </row>
    <row r="39">
      <c r="A39" s="36" t="inlineStr">
        <is>
          <t>Month 18</t>
        </is>
      </c>
      <c r="B39" s="37">
        <f>IF(D39&lt;=$B$11,0,MIN(1,(D39-$B$11)/MAX(1,$B$10)))</f>
        <v/>
      </c>
      <c r="D39" s="36" t="n">
        <v>18</v>
      </c>
      <c r="E39" s="38">
        <f>$B$16+IF(D39=1,$B$9,0)</f>
        <v/>
      </c>
      <c r="F39" s="38">
        <f>B39*$B$14*$B$12*$B$13</f>
        <v/>
      </c>
      <c r="G39" s="38">
        <f>F39-E39</f>
        <v/>
      </c>
      <c r="H39" s="38">
        <f>H38+G39</f>
        <v/>
      </c>
    </row>
    <row r="40">
      <c r="A40" s="36" t="inlineStr">
        <is>
          <t>Month 19</t>
        </is>
      </c>
      <c r="B40" s="37">
        <f>IF(D40&lt;=$B$11,0,MIN(1,(D40-$B$11)/MAX(1,$B$10)))</f>
        <v/>
      </c>
      <c r="D40" s="36" t="n">
        <v>19</v>
      </c>
      <c r="E40" s="38">
        <f>$B$16+IF(D40=1,$B$9,0)</f>
        <v/>
      </c>
      <c r="F40" s="38">
        <f>B40*$B$14*$B$12*$B$13</f>
        <v/>
      </c>
      <c r="G40" s="38">
        <f>F40-E40</f>
        <v/>
      </c>
      <c r="H40" s="38">
        <f>H39+G40</f>
        <v/>
      </c>
    </row>
    <row r="41">
      <c r="A41" s="36" t="inlineStr">
        <is>
          <t>Month 20</t>
        </is>
      </c>
      <c r="B41" s="37">
        <f>IF(D41&lt;=$B$11,0,MIN(1,(D41-$B$11)/MAX(1,$B$10)))</f>
        <v/>
      </c>
      <c r="D41" s="36" t="n">
        <v>20</v>
      </c>
      <c r="E41" s="38">
        <f>$B$16+IF(D41=1,$B$9,0)</f>
        <v/>
      </c>
      <c r="F41" s="38">
        <f>B41*$B$14*$B$12*$B$13</f>
        <v/>
      </c>
      <c r="G41" s="38">
        <f>F41-E41</f>
        <v/>
      </c>
      <c r="H41" s="38">
        <f>H40+G41</f>
        <v/>
      </c>
    </row>
    <row r="42">
      <c r="A42" s="36" t="inlineStr">
        <is>
          <t>Month 21</t>
        </is>
      </c>
      <c r="B42" s="37">
        <f>IF(D42&lt;=$B$11,0,MIN(1,(D42-$B$11)/MAX(1,$B$10)))</f>
        <v/>
      </c>
      <c r="D42" s="36" t="n">
        <v>21</v>
      </c>
      <c r="E42" s="38">
        <f>$B$16+IF(D42=1,$B$9,0)</f>
        <v/>
      </c>
      <c r="F42" s="38">
        <f>B42*$B$14*$B$12*$B$13</f>
        <v/>
      </c>
      <c r="G42" s="38">
        <f>F42-E42</f>
        <v/>
      </c>
      <c r="H42" s="38">
        <f>H41+G42</f>
        <v/>
      </c>
    </row>
    <row r="43">
      <c r="A43" s="36" t="inlineStr">
        <is>
          <t>Month 22</t>
        </is>
      </c>
      <c r="B43" s="37">
        <f>IF(D43&lt;=$B$11,0,MIN(1,(D43-$B$11)/MAX(1,$B$10)))</f>
        <v/>
      </c>
      <c r="D43" s="36" t="n">
        <v>22</v>
      </c>
      <c r="E43" s="38">
        <f>$B$16+IF(D43=1,$B$9,0)</f>
        <v/>
      </c>
      <c r="F43" s="38">
        <f>B43*$B$14*$B$12*$B$13</f>
        <v/>
      </c>
      <c r="G43" s="38">
        <f>F43-E43</f>
        <v/>
      </c>
      <c r="H43" s="38">
        <f>H42+G43</f>
        <v/>
      </c>
    </row>
    <row r="44">
      <c r="A44" s="36" t="inlineStr">
        <is>
          <t>Month 23</t>
        </is>
      </c>
      <c r="B44" s="37">
        <f>IF(D44&lt;=$B$11,0,MIN(1,(D44-$B$11)/MAX(1,$B$10)))</f>
        <v/>
      </c>
      <c r="D44" s="36" t="n">
        <v>23</v>
      </c>
      <c r="E44" s="38">
        <f>$B$16+IF(D44=1,$B$9,0)</f>
        <v/>
      </c>
      <c r="F44" s="38">
        <f>B44*$B$14*$B$12*$B$13</f>
        <v/>
      </c>
      <c r="G44" s="38">
        <f>F44-E44</f>
        <v/>
      </c>
      <c r="H44" s="38">
        <f>H43+G44</f>
        <v/>
      </c>
    </row>
    <row r="45">
      <c r="A45" s="36" t="inlineStr">
        <is>
          <t>Month 24</t>
        </is>
      </c>
      <c r="B45" s="37">
        <f>IF(D45&lt;=$B$11,0,MIN(1,(D45-$B$11)/MAX(1,$B$10)))</f>
        <v/>
      </c>
      <c r="D45" s="36" t="n">
        <v>24</v>
      </c>
      <c r="E45" s="38">
        <f>$B$16+IF(D45=1,$B$9,0)</f>
        <v/>
      </c>
      <c r="F45" s="38">
        <f>B45*$B$14*$B$12*$B$13</f>
        <v/>
      </c>
      <c r="G45" s="38">
        <f>F45-E45</f>
        <v/>
      </c>
      <c r="H45" s="38">
        <f>H44+G45</f>
        <v/>
      </c>
    </row>
  </sheetData>
  <mergeCells count="1">
    <mergeCell ref="B19:H19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2026-11-07T12:56:52Z</dcterms:created>
  <dcterms:modified xmlns:dcterms="http://purl.org/dc/terms/" xmlns:xsi="http://www.w3.org/2001/XMLSchema-instance" xsi:type="dcterms:W3CDTF">2026-11-07T12:56:52Z</dcterms:modified>
</cp:coreProperties>
</file>